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7950" tabRatio="863" activeTab="0"/>
  </bookViews>
  <sheets>
    <sheet name="Info sheet print" sheetId="1" r:id="rId1"/>
    <sheet name="Tab 1-Enter Office Information" sheetId="2" r:id="rId2"/>
    <sheet name="Tab 2 - CSAW INFO" sheetId="3" r:id="rId3"/>
    <sheet name="CSAW AVG TO CSV print page" sheetId="4" r:id="rId4"/>
    <sheet name="Tab 3 - Current Schedule" sheetId="5" r:id="rId5"/>
    <sheet name="Tab 4 Earned Hour Schedule" sheetId="6" r:id="rId6"/>
    <sheet name="Tab  5 Actual Hour Schedule" sheetId="7" r:id="rId7"/>
  </sheets>
  <definedNames>
    <definedName name="_xlnm.Print_Area" localSheetId="3">'CSAW AVG TO CSV print page'!$A$1:$O$85</definedName>
  </definedNames>
  <calcPr fullCalcOnLoad="1"/>
</workbook>
</file>

<file path=xl/comments2.xml><?xml version="1.0" encoding="utf-8"?>
<comments xmlns="http://schemas.openxmlformats.org/spreadsheetml/2006/main">
  <authors>
    <author>Mike Barrett</author>
  </authors>
  <commentList>
    <comment ref="D46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All the % of Mail to SOP Plan for each trip must equal 100%</t>
        </r>
      </text>
    </comment>
  </commentList>
</comments>
</file>

<file path=xl/comments3.xml><?xml version="1.0" encoding="utf-8"?>
<comments xmlns="http://schemas.openxmlformats.org/spreadsheetml/2006/main">
  <authors>
    <author>Mike Barrett</author>
  </authors>
  <commentList>
    <comment ref="C6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Enter date of first report from CSAW</t>
        </r>
      </text>
    </comment>
  </commentList>
</comments>
</file>

<file path=xl/comments4.xml><?xml version="1.0" encoding="utf-8"?>
<comments xmlns="http://schemas.openxmlformats.org/spreadsheetml/2006/main">
  <authors>
    <author>Michael T. Barrett</author>
  </authors>
  <commentList>
    <comment ref="C3" authorId="0">
      <text>
        <r>
          <rPr>
            <b/>
            <sz val="8"/>
            <rFont val="Tahoma"/>
            <family val="2"/>
          </rPr>
          <t>Michael T. Barrett:</t>
        </r>
        <r>
          <rPr>
            <sz val="8"/>
            <rFont val="Tahoma"/>
            <family val="2"/>
          </rPr>
          <t xml:space="preserve">
ENTER OFFICE NAME WITH FINANCE NUMBER</t>
        </r>
      </text>
    </comment>
  </commentList>
</comments>
</file>

<file path=xl/comments5.xml><?xml version="1.0" encoding="utf-8"?>
<comments xmlns="http://schemas.openxmlformats.org/spreadsheetml/2006/main">
  <authors>
    <author>Mike Barrett</author>
  </authors>
  <commentList>
    <comment ref="AJ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AJ61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F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K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P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U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Z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AE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comments6.xml><?xml version="1.0" encoding="utf-8"?>
<comments xmlns="http://schemas.openxmlformats.org/spreadsheetml/2006/main">
  <authors>
    <author>Mike Barrett</author>
  </authors>
  <commentList>
    <comment ref="AJ61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AJ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F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K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P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U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Z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AE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comments7.xml><?xml version="1.0" encoding="utf-8"?>
<comments xmlns="http://schemas.openxmlformats.org/spreadsheetml/2006/main">
  <authors>
    <author>Mike Barrett</author>
  </authors>
  <commentList>
    <comment ref="AJ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AJ61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F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K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P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U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Z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AE3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sharedStrings.xml><?xml version="1.0" encoding="utf-8"?>
<sst xmlns="http://schemas.openxmlformats.org/spreadsheetml/2006/main" count="1107" uniqueCount="319">
  <si>
    <t>LDC</t>
  </si>
  <si>
    <t>TOTALS</t>
  </si>
  <si>
    <t>AVG</t>
  </si>
  <si>
    <t>CSV 43</t>
  </si>
  <si>
    <t>AVG adj to CSV</t>
  </si>
  <si>
    <t>CSV 42</t>
  </si>
  <si>
    <t>CSV 41</t>
  </si>
  <si>
    <t>CSV 44</t>
  </si>
  <si>
    <t>CSV 45</t>
  </si>
  <si>
    <t>CSV 48</t>
  </si>
  <si>
    <t>CUSTOMER SERVICE ADJUSTED WORKLOAD (CSAW) AVG</t>
  </si>
  <si>
    <t>CUSTOMER SERVICE ADJUSTED WORKLOAD (CSAW) AVG TO CSV (302 DAYS)</t>
  </si>
  <si>
    <t>SATURDAY</t>
  </si>
  <si>
    <t>MONDAY</t>
  </si>
  <si>
    <t>TUESDAY</t>
  </si>
  <si>
    <t>WEDNESDAY</t>
  </si>
  <si>
    <t>THURSDAY</t>
  </si>
  <si>
    <t>FRIDAY</t>
  </si>
  <si>
    <t xml:space="preserve">        + / - PER CSAW</t>
  </si>
  <si>
    <t>WK 1</t>
  </si>
  <si>
    <t>WK 2</t>
  </si>
  <si>
    <t>WK 3</t>
  </si>
  <si>
    <t>WK 4</t>
  </si>
  <si>
    <t>TOTAL</t>
  </si>
  <si>
    <t>ACTUAL HRS</t>
  </si>
  <si>
    <t>EARNED HRS</t>
  </si>
  <si>
    <t>TOTAL ACTUAL ADJUSTED TO CSV</t>
  </si>
  <si>
    <t>TOTAL EARNED ADJUSTED TO CSV</t>
  </si>
  <si>
    <t>EMPLOYEE NAME</t>
  </si>
  <si>
    <t>NAME OF OFFICE W/FINANCE NUMBER</t>
  </si>
  <si>
    <t>CSV 43 PER WK</t>
  </si>
  <si>
    <t>CLERK HOURS PER WK</t>
  </si>
  <si>
    <t>HR</t>
  </si>
  <si>
    <t>Total HRS per Wk</t>
  </si>
  <si>
    <t>LESS BOX SECTION MOVING FROM LDC 43 TO 769</t>
  </si>
  <si>
    <t>LESS ACCT ROOM MOVING FROM LDC 43 TO 544</t>
  </si>
  <si>
    <t xml:space="preserve"> =</t>
  </si>
  <si>
    <t>Cut OFF Time - LDC 43 (Hour:units)</t>
  </si>
  <si>
    <t>Enter the time clerk(s) moves into operation 769 (hours:units)</t>
  </si>
  <si>
    <t>Enter the time clerk(s) moves into operation 544 (hours:units)</t>
  </si>
  <si>
    <t>Enter the time for lunch - hour=1  -  1/2hour=.50 (units)</t>
  </si>
  <si>
    <t>Date - Completion of schedule - Month(05)/Day(12)/YR(11)</t>
  </si>
  <si>
    <t>CUSTOMER SERVICE ADJUSTED WORKLOAD (CSAW) - request previous week information</t>
  </si>
  <si>
    <t>LDC 41</t>
  </si>
  <si>
    <t>LDC 42</t>
  </si>
  <si>
    <t>LDC 43</t>
  </si>
  <si>
    <t>LDC 44</t>
  </si>
  <si>
    <t>LDC 45</t>
  </si>
  <si>
    <t>LDC 48</t>
  </si>
  <si>
    <t>TRIP 1</t>
  </si>
  <si>
    <t>TRIP 2</t>
  </si>
  <si>
    <t>TRIP 3</t>
  </si>
  <si>
    <t>TRIP 4</t>
  </si>
  <si>
    <t>TRIP 5</t>
  </si>
  <si>
    <t>TRIP 6</t>
  </si>
  <si>
    <t>MAIL ARRIVIAL PROFILE FROM PLANT - SOP PLAN</t>
  </si>
  <si>
    <t>MAIL VOLUME TO % PLAN</t>
  </si>
  <si>
    <t>HR:UNITS</t>
  </si>
  <si>
    <t>Actual            HRS</t>
  </si>
  <si>
    <t>Earned    HRS</t>
  </si>
  <si>
    <t>Cut OFF Time - LDC 44 (Hour:units)</t>
  </si>
  <si>
    <t>Cut OFF Time - CALLER MAIL (Hour:units)</t>
  </si>
  <si>
    <t>Time for lunch - (Hour:units)</t>
  </si>
  <si>
    <t>TRIP 7</t>
  </si>
  <si>
    <t>TRIP 8</t>
  </si>
  <si>
    <t>EARNED HRS PER LDC 43 TO SCHD</t>
  </si>
  <si>
    <t>ACTUAL HRS PER LDC 43 TO SCHD</t>
  </si>
  <si>
    <t>ACTUAL LDC 43 ADJUSTED TO CSV</t>
  </si>
  <si>
    <t>EARNED LDC 43 ADJUSTED TO CSV</t>
  </si>
  <si>
    <t>Unit Closing Time on Saturday (Hour:units)</t>
  </si>
  <si>
    <t>Unit Opening Time on Saturday (Hour:units)</t>
  </si>
  <si>
    <t>Unit Opening Time Monday thru Friday (Hour:units)</t>
  </si>
  <si>
    <t>Unit Closing Time (Hour:units)</t>
  </si>
  <si>
    <t>CSV - Facility Database Information</t>
  </si>
  <si>
    <t xml:space="preserve">CSV Clerk/Mailhandler Complement Earned &amp; Actual for each LDC </t>
  </si>
  <si>
    <t xml:space="preserve">Earned Daily Hrs </t>
  </si>
  <si>
    <t>Actual Daily Hrs</t>
  </si>
  <si>
    <t>TOTAL CSV HRS per WK</t>
  </si>
  <si>
    <t xml:space="preserve">SAT-EARNED </t>
  </si>
  <si>
    <t>SAT -TACS</t>
  </si>
  <si>
    <t>MON- EARNED</t>
  </si>
  <si>
    <t>MON-TACS</t>
  </si>
  <si>
    <t>TUES- EARNED</t>
  </si>
  <si>
    <t>TUES-TACS</t>
  </si>
  <si>
    <t>WED-EARNED</t>
  </si>
  <si>
    <t>WED-TACS</t>
  </si>
  <si>
    <t>THUR-TACS</t>
  </si>
  <si>
    <t>FRI-EARNED</t>
  </si>
  <si>
    <t>FRI-TACS</t>
  </si>
  <si>
    <t>EARNED CSV LDC 44</t>
  </si>
  <si>
    <t>EARNED CSV LDC 45</t>
  </si>
  <si>
    <t>EARNED CSV LDC 48</t>
  </si>
  <si>
    <t>EARNED AVG per day</t>
  </si>
  <si>
    <t>ACTUAL AVG per day</t>
  </si>
  <si>
    <t>Total AVG Hrs per day</t>
  </si>
  <si>
    <t>TOTAL CSV HRS per DAY</t>
  </si>
  <si>
    <t>LESS ACCT ROOM MOVING FROM LDC 43 TO 355</t>
  </si>
  <si>
    <t>ALL LDC EMPLOYEES  -  ACTUAL HOURS</t>
  </si>
  <si>
    <t xml:space="preserve">   =</t>
  </si>
  <si>
    <t xml:space="preserve">  =</t>
  </si>
  <si>
    <t>ALL LDC EMPLOYEES  -  EARNED HOURS</t>
  </si>
  <si>
    <t>MON</t>
  </si>
  <si>
    <t>SAT</t>
  </si>
  <si>
    <t>WED</t>
  </si>
  <si>
    <t>FRI</t>
  </si>
  <si>
    <t>Enter the time clerk(s) moves into operation 355 (hours:units)</t>
  </si>
  <si>
    <t>NS Days</t>
  </si>
  <si>
    <t>Hrs</t>
  </si>
  <si>
    <t>Start</t>
  </si>
  <si>
    <t>Copy and paste the colored cells into any clerk that will be working in LDC 43 (before cut off time for LDC 43)</t>
  </si>
  <si>
    <t>Sat</t>
  </si>
  <si>
    <t>Mon</t>
  </si>
  <si>
    <t>Tue</t>
  </si>
  <si>
    <t>Wed</t>
  </si>
  <si>
    <t>Fri</t>
  </si>
  <si>
    <t>TUE</t>
  </si>
  <si>
    <t>THR</t>
  </si>
  <si>
    <t>Total hrs +/- to schedule  (ACTUAL)</t>
  </si>
  <si>
    <t>Total hrs +/- to schedule (EARNED)</t>
  </si>
  <si>
    <t>Total hrs +/- to schedule (Actual)</t>
  </si>
  <si>
    <t>HOURS PER WK</t>
  </si>
  <si>
    <t>If YES how many clerks move into LDC 769</t>
  </si>
  <si>
    <t>If YES how many clerks move into LDC 355</t>
  </si>
  <si>
    <t>If YES how many clerks move into LDC 544</t>
  </si>
  <si>
    <t xml:space="preserve">CSV Clerk/Mailhandler Complement Actual for each LDC </t>
  </si>
  <si>
    <t xml:space="preserve">CSV Clerk/Mailhandler Complement Earned for each LDC </t>
  </si>
  <si>
    <t>1st trip  Hrs:Units</t>
  </si>
  <si>
    <t># of DELIVERIES - LDC 48 Earned Workhours (CSV information)</t>
  </si>
  <si>
    <t>Is the box section clerk working in LDC 43 morning only (yes/no)</t>
  </si>
  <si>
    <t>Is the Accountable clerk(s) working in LDC 43 morning only (yes/no)</t>
  </si>
  <si>
    <t>Is the Window clerk(s) working in LDC 43 morning only (yes/no)</t>
  </si>
  <si>
    <t>% of Mail to the SOP Plan for each trip (1) enter number only</t>
  </si>
  <si>
    <t>% of Mail to the SOP Plan for each trip (2) enter number only</t>
  </si>
  <si>
    <t>% of Mail to the SOP Plan for each trip (3) enter number only</t>
  </si>
  <si>
    <t>% of Mail to the SOP Plan for each trip (4) enter number only</t>
  </si>
  <si>
    <t>% of Mail to the SOP Plan for each trip (5) enter number only</t>
  </si>
  <si>
    <t>% of Mail to the SOP Plan for each trip (6) enter number only</t>
  </si>
  <si>
    <t>% of Mail to the SOP Plan for each trip (7) enter number only</t>
  </si>
  <si>
    <t>% of Mail to the SOP Plan for each trip (8) enter number only</t>
  </si>
  <si>
    <t>week 1</t>
  </si>
  <si>
    <t>week 2</t>
  </si>
  <si>
    <t>week 3</t>
  </si>
  <si>
    <t>week 4</t>
  </si>
  <si>
    <t>THR-EARNED</t>
  </si>
  <si>
    <t>THR-TACS</t>
  </si>
  <si>
    <t xml:space="preserve">CUSTOMER SERVICE ADJUSTED WORKLOAD (CSAW) </t>
  </si>
  <si>
    <t>Employee(s) Information</t>
  </si>
  <si>
    <t>LESS Window MOVING FROM LDC 43 TO 355</t>
  </si>
  <si>
    <t>2nd trip  Hrs:Units</t>
  </si>
  <si>
    <t>3rd trip  Hrs:Units</t>
  </si>
  <si>
    <t>4th trip  Hrs:Units</t>
  </si>
  <si>
    <t>6th trip  Hrs:Units</t>
  </si>
  <si>
    <t>7th trip  Hrs:Units</t>
  </si>
  <si>
    <t>8th trip  Hrs:Units</t>
  </si>
  <si>
    <t>5th trip  Hrs:Units</t>
  </si>
  <si>
    <t>CSAW AVG</t>
  </si>
  <si>
    <t>TOTAL PERCENTAGE MUST EQUAL 100%</t>
  </si>
  <si>
    <t>Following information is used for scheduling:</t>
  </si>
  <si>
    <t>1)</t>
  </si>
  <si>
    <t>CSV report for 52 week period - example 4/17/2010 to 4/15/2011</t>
  </si>
  <si>
    <t>2)</t>
  </si>
  <si>
    <t xml:space="preserve">CSAW report - each week is separate report.  </t>
  </si>
  <si>
    <t>Make sure you have for example (Previous Week: FY2011 WK 26) 03/19/2011 - 03/25/2011</t>
  </si>
  <si>
    <t xml:space="preserve">The reason for previous week is that week has been finalized in the data system.  </t>
  </si>
  <si>
    <t>At the end of second week the report will not appear in CSAW</t>
  </si>
  <si>
    <t>3)</t>
  </si>
  <si>
    <t>4)</t>
  </si>
  <si>
    <t>TOTAL PERCENTAGE MUST EQUAL 100</t>
  </si>
  <si>
    <t>Is the Box Section clerk(s) working in LDC 43 (morning only)</t>
  </si>
  <si>
    <t xml:space="preserve">If YES answer questions #1 and #2.  </t>
  </si>
  <si>
    <t>How many employee(s)?</t>
  </si>
  <si>
    <t>Is the Accountable clerk(s) working in LDC 43 (morning only)</t>
  </si>
  <si>
    <t xml:space="preserve">If YES answer questions #3 and #4.  </t>
  </si>
  <si>
    <t>Is the Window clerk(s) working in LDC 43 (morning only)</t>
  </si>
  <si>
    <t xml:space="preserve">If YES answer questions #5 and #6.  </t>
  </si>
  <si>
    <t>LDC43 Hrs</t>
  </si>
  <si>
    <t>LDC43 hrs</t>
  </si>
  <si>
    <t>TUE-TACS</t>
  </si>
  <si>
    <t>Complement</t>
  </si>
  <si>
    <t>Current Complement</t>
  </si>
  <si>
    <t>Proposed Complement</t>
  </si>
  <si>
    <t>MAIL ARRIVIAL PROFILE FROM PLANT - IOP PLAN</t>
  </si>
  <si>
    <t>IOP Mail Arrival Profile from the Plant to Station and percentage of volume for each trip</t>
  </si>
  <si>
    <t>Mail Arrivial from P&amp;DC base upon IOP Plan</t>
  </si>
  <si>
    <t>Ask the steward or clerks for the following information:</t>
  </si>
  <si>
    <t># Hours Available to complete LDC43 =</t>
  </si>
  <si>
    <t>Test Drop Down Value for Desired Hours Worked</t>
  </si>
  <si>
    <t>LDC43 Remain</t>
  </si>
  <si>
    <t>START (H:U)</t>
  </si>
  <si>
    <t>MON-FRI</t>
  </si>
  <si>
    <t>Mail Arrival Profile Time</t>
  </si>
  <si>
    <t>Trip 1</t>
  </si>
  <si>
    <t>Trip 2</t>
  </si>
  <si>
    <t>Trip 3</t>
  </si>
  <si>
    <t>Trip 4</t>
  </si>
  <si>
    <t>Trip 5</t>
  </si>
  <si>
    <t>Trip 6</t>
  </si>
  <si>
    <t>Trip 7</t>
  </si>
  <si>
    <t>Trip 8</t>
  </si>
  <si>
    <t>CSV 44 -Actual Hours</t>
  </si>
  <si>
    <t>CSV 45 - Actual Hour</t>
  </si>
  <si>
    <t>CSV 41 - Actual Hour</t>
  </si>
  <si>
    <t>CSV 42 - Actual Hour</t>
  </si>
  <si>
    <t>CSV 43 - Actual Hour</t>
  </si>
  <si>
    <t>CSV 48 - Actual Hour</t>
  </si>
  <si>
    <t>CSV 41 - Earned Hour</t>
  </si>
  <si>
    <t>CSV 42 - Earned Hour</t>
  </si>
  <si>
    <t>CSV 43 - Earned Hour</t>
  </si>
  <si>
    <t>CSV 44 - Earned Hour</t>
  </si>
  <si>
    <t>CSV 45 - Earned Hour</t>
  </si>
  <si>
    <t>CSV 48 - Earned Hour</t>
  </si>
  <si>
    <t>Current Schedule</t>
  </si>
  <si>
    <t>EARNED SCHEDULE</t>
  </si>
  <si>
    <t>Actual Hour Schedule</t>
  </si>
  <si>
    <t>Employee 1</t>
  </si>
  <si>
    <t>Employee 2</t>
  </si>
  <si>
    <t>Employee 3</t>
  </si>
  <si>
    <t>Employee 4</t>
  </si>
  <si>
    <t>Employee 5</t>
  </si>
  <si>
    <t>LDC43 Hours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</si>
  <si>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</si>
  <si>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</si>
  <si>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</si>
  <si>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</si>
  <si>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</si>
  <si>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</si>
  <si>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</si>
  <si>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</si>
  <si>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</si>
  <si>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</si>
  <si>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</si>
  <si>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</si>
  <si>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</si>
  <si>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</si>
  <si>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</si>
  <si>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</si>
  <si>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</si>
  <si>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</si>
  <si>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</si>
  <si>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</si>
  <si>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</si>
  <si>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</si>
  <si>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</si>
  <si>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</si>
  <si>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</si>
  <si>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Trip</t>
  </si>
  <si>
    <t>Emp 1</t>
  </si>
  <si>
    <t>Emp 2</t>
  </si>
  <si>
    <t>Emp 3</t>
  </si>
  <si>
    <t>Emp 4</t>
  </si>
  <si>
    <t>Emp 5</t>
  </si>
  <si>
    <t>Emp 7</t>
  </si>
  <si>
    <t>Emp 6</t>
  </si>
  <si>
    <t>Emp 8</t>
  </si>
  <si>
    <t>Start Times</t>
  </si>
  <si>
    <t>START TIME CALCULATOR (Pick a Trip for LDC 43)</t>
  </si>
  <si>
    <t>LDC 43 Hours Remaining</t>
  </si>
  <si>
    <t>(H:U)</t>
  </si>
  <si>
    <t>needed</t>
  </si>
  <si>
    <t>employees</t>
  </si>
  <si>
    <t>Days of Week</t>
  </si>
  <si>
    <t>Pick Day</t>
  </si>
  <si>
    <t>Saturday</t>
  </si>
  <si>
    <t>Monday</t>
  </si>
  <si>
    <t>Tuesday</t>
  </si>
  <si>
    <t>Wednesday</t>
  </si>
  <si>
    <t>Thursday</t>
  </si>
  <si>
    <t>Friday</t>
  </si>
  <si>
    <t>Saturday - Trip 1</t>
  </si>
  <si>
    <t>Saturday - Trip 2</t>
  </si>
  <si>
    <t>Saturday - Trip 3</t>
  </si>
  <si>
    <t>Saturday - Trip 4</t>
  </si>
  <si>
    <t>Saturday - Trip 5</t>
  </si>
  <si>
    <t>Saturday - Trip 6</t>
  </si>
  <si>
    <t>Saturday - Trip 7</t>
  </si>
  <si>
    <t>Saturday - Trip 8</t>
  </si>
  <si>
    <t>Monday - Trip 1</t>
  </si>
  <si>
    <t>Monday - Trip 2</t>
  </si>
  <si>
    <t>Monday - Trip 3</t>
  </si>
  <si>
    <t>Monday - Trip 4</t>
  </si>
  <si>
    <t>Monday - Trip 5</t>
  </si>
  <si>
    <t>Monday - Trip 6</t>
  </si>
  <si>
    <t>Monday - Trip 7</t>
  </si>
  <si>
    <t>Monday - Trip 8</t>
  </si>
  <si>
    <t>Tuesday - Trip 1</t>
  </si>
  <si>
    <t>Tuesday - Trip 2</t>
  </si>
  <si>
    <t>Tuesday - Trip 3</t>
  </si>
  <si>
    <t>Tuesday - Trip 4</t>
  </si>
  <si>
    <t>Tuesday - Trip 5</t>
  </si>
  <si>
    <t>Tuesday - Trip 6</t>
  </si>
  <si>
    <t>Tuesday - Trip 7</t>
  </si>
  <si>
    <t>Tuesday - Trip 8</t>
  </si>
  <si>
    <t>Wednesday - Trip 1</t>
  </si>
  <si>
    <t>Wednesday - Trip 2</t>
  </si>
  <si>
    <t>Wednesday - Trip 3</t>
  </si>
  <si>
    <t>Wednesday - Trip 4</t>
  </si>
  <si>
    <t>Wednesday - Trip 5</t>
  </si>
  <si>
    <t>Wednesday - Trip 6</t>
  </si>
  <si>
    <t>Wednesday - Trip 7</t>
  </si>
  <si>
    <t>Wednesday - Trip 8</t>
  </si>
  <si>
    <t>Thursday - Trip 1</t>
  </si>
  <si>
    <t>Thursday - Trip 2</t>
  </si>
  <si>
    <t>Thursday - Trip 3</t>
  </si>
  <si>
    <t>Thursday - Trip 4</t>
  </si>
  <si>
    <t>Thursday - Trip 5</t>
  </si>
  <si>
    <t>Thursday - Trip 6</t>
  </si>
  <si>
    <t>Thursday - Trip 7</t>
  </si>
  <si>
    <t>Thursday - Trip 8</t>
  </si>
  <si>
    <t>Friday - Trip 1</t>
  </si>
  <si>
    <t>Friday - Trip 2</t>
  </si>
  <si>
    <t>Friday - Trip 3</t>
  </si>
  <si>
    <t>Friday - Trip 4</t>
  </si>
  <si>
    <t>Friday - Trip 5</t>
  </si>
  <si>
    <t>Friday - Trip 6</t>
  </si>
  <si>
    <t>Friday - Trip 7</t>
  </si>
  <si>
    <t>Friday - Trip 8</t>
  </si>
  <si>
    <t>Do Not Edit</t>
  </si>
  <si>
    <t>Actual</t>
  </si>
  <si>
    <t>Available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</si>
</sst>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[$-409]h:mm\ AM/PM;@"/>
    <numFmt numFmtId="167" formatCode="h:mm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60"/>
      <name val="Calibri"/>
      <family val="2"/>
    </font>
    <font>
      <sz val="10.75"/>
      <color indexed="8"/>
      <name val="Calibri"/>
      <family val="2"/>
    </font>
    <font>
      <b/>
      <sz val="10.75"/>
      <color indexed="8"/>
      <name val="Calibri"/>
      <family val="2"/>
    </font>
    <font>
      <i/>
      <sz val="10.75"/>
      <color indexed="8"/>
      <name val="Calibri"/>
      <family val="2"/>
    </font>
    <font>
      <b/>
      <sz val="10"/>
      <name val="Calibri"/>
      <family val="2"/>
    </font>
    <font>
      <b/>
      <i/>
      <sz val="10.75"/>
      <color indexed="8"/>
      <name val="Calibri"/>
      <family val="2"/>
    </font>
    <font>
      <b/>
      <sz val="9"/>
      <color indexed="10"/>
      <name val="Calibri"/>
      <family val="2"/>
    </font>
    <font>
      <strike/>
      <sz val="10"/>
      <color indexed="8"/>
      <name val="Calibri"/>
      <family val="2"/>
    </font>
    <font>
      <b/>
      <strike/>
      <sz val="10"/>
      <color indexed="8"/>
      <name val="Calibri"/>
      <family val="2"/>
    </font>
    <font>
      <i/>
      <sz val="8"/>
      <color indexed="8"/>
      <name val="Calibri"/>
      <family val="2"/>
    </font>
    <font>
      <strike/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b/>
      <i/>
      <sz val="8"/>
      <color indexed="43"/>
      <name val="Calibri"/>
      <family val="2"/>
    </font>
    <font>
      <b/>
      <u val="single"/>
      <sz val="9"/>
      <color indexed="9"/>
      <name val="Calibri"/>
      <family val="2"/>
    </font>
    <font>
      <sz val="8"/>
      <color indexed="47"/>
      <name val="Calibri"/>
      <family val="2"/>
    </font>
    <font>
      <b/>
      <sz val="8"/>
      <color indexed="4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C00000"/>
      <name val="Calibri"/>
      <family val="2"/>
    </font>
    <font>
      <sz val="10.75"/>
      <color theme="1"/>
      <name val="Calibri"/>
      <family val="2"/>
    </font>
    <font>
      <sz val="11"/>
      <color rgb="FF000000"/>
      <name val="Calibri"/>
      <family val="2"/>
    </font>
    <font>
      <b/>
      <sz val="10.75"/>
      <color theme="1"/>
      <name val="Calibri"/>
      <family val="2"/>
    </font>
    <font>
      <b/>
      <i/>
      <sz val="10.75"/>
      <color theme="1"/>
      <name val="Calibri"/>
      <family val="2"/>
    </font>
    <font>
      <i/>
      <sz val="10.75"/>
      <color theme="1"/>
      <name val="Calibri"/>
      <family val="2"/>
    </font>
    <font>
      <b/>
      <sz val="9"/>
      <color rgb="FFFF0000"/>
      <name val="Calibri"/>
      <family val="2"/>
    </font>
    <font>
      <strike/>
      <sz val="10"/>
      <color theme="1"/>
      <name val="Calibri"/>
      <family val="2"/>
    </font>
    <font>
      <b/>
      <strike/>
      <sz val="10"/>
      <color theme="1"/>
      <name val="Calibri"/>
      <family val="2"/>
    </font>
    <font>
      <strike/>
      <sz val="9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i/>
      <sz val="8"/>
      <color theme="1"/>
      <name val="Calibri"/>
      <family val="2"/>
    </font>
    <font>
      <b/>
      <i/>
      <sz val="8"/>
      <color theme="2" tint="-0.24997000396251678"/>
      <name val="Calibri"/>
      <family val="2"/>
    </font>
    <font>
      <sz val="9"/>
      <color theme="0"/>
      <name val="Calibri"/>
      <family val="2"/>
    </font>
    <font>
      <b/>
      <u val="single"/>
      <sz val="9"/>
      <color theme="0"/>
      <name val="Calibri"/>
      <family val="2"/>
    </font>
    <font>
      <sz val="8"/>
      <color theme="9" tint="0.7999799847602844"/>
      <name val="Calibri"/>
      <family val="2"/>
    </font>
    <font>
      <b/>
      <sz val="8"/>
      <color theme="9" tint="0.7999799847602844"/>
      <name val="Calibri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62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4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66" fillId="0" borderId="13" xfId="0" applyFont="1" applyBorder="1" applyAlignment="1" applyProtection="1">
      <alignment horizontal="center"/>
      <protection/>
    </xf>
    <xf numFmtId="2" fontId="68" fillId="0" borderId="16" xfId="0" applyNumberFormat="1" applyFont="1" applyBorder="1" applyAlignment="1" applyProtection="1">
      <alignment horizontal="center"/>
      <protection/>
    </xf>
    <xf numFmtId="0" fontId="66" fillId="0" borderId="17" xfId="0" applyFont="1" applyBorder="1" applyAlignment="1" applyProtection="1">
      <alignment/>
      <protection/>
    </xf>
    <xf numFmtId="2" fontId="68" fillId="0" borderId="14" xfId="0" applyNumberFormat="1" applyFont="1" applyBorder="1" applyAlignment="1" applyProtection="1">
      <alignment horizontal="right"/>
      <protection/>
    </xf>
    <xf numFmtId="0" fontId="66" fillId="0" borderId="10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10" fontId="68" fillId="0" borderId="0" xfId="57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4" fillId="0" borderId="12" xfId="0" applyFont="1" applyBorder="1" applyAlignment="1" applyProtection="1">
      <alignment horizontal="center"/>
      <protection/>
    </xf>
    <xf numFmtId="2" fontId="68" fillId="0" borderId="18" xfId="0" applyNumberFormat="1" applyFont="1" applyBorder="1" applyAlignment="1" applyProtection="1">
      <alignment horizontal="center"/>
      <protection/>
    </xf>
    <xf numFmtId="2" fontId="68" fillId="0" borderId="17" xfId="0" applyNumberFormat="1" applyFont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/>
      <protection/>
    </xf>
    <xf numFmtId="2" fontId="66" fillId="0" borderId="0" xfId="0" applyNumberFormat="1" applyFont="1" applyBorder="1" applyAlignment="1" applyProtection="1">
      <alignment horizontal="right"/>
      <protection/>
    </xf>
    <xf numFmtId="2" fontId="68" fillId="0" borderId="0" xfId="0" applyNumberFormat="1" applyFont="1" applyBorder="1" applyAlignment="1" applyProtection="1">
      <alignment/>
      <protection/>
    </xf>
    <xf numFmtId="0" fontId="66" fillId="0" borderId="12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0" borderId="13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/>
      <protection/>
    </xf>
    <xf numFmtId="2" fontId="69" fillId="0" borderId="14" xfId="0" applyNumberFormat="1" applyFont="1" applyFill="1" applyBorder="1" applyAlignment="1" applyProtection="1">
      <alignment horizontal="right"/>
      <protection/>
    </xf>
    <xf numFmtId="0" fontId="68" fillId="0" borderId="17" xfId="0" applyFont="1" applyFill="1" applyBorder="1" applyAlignment="1" applyProtection="1">
      <alignment/>
      <protection/>
    </xf>
    <xf numFmtId="2" fontId="68" fillId="0" borderId="16" xfId="0" applyNumberFormat="1" applyFont="1" applyFill="1" applyBorder="1" applyAlignment="1" applyProtection="1">
      <alignment horizontal="right"/>
      <protection/>
    </xf>
    <xf numFmtId="0" fontId="68" fillId="0" borderId="0" xfId="0" applyFont="1" applyFill="1" applyBorder="1" applyAlignment="1" applyProtection="1">
      <alignment/>
      <protection/>
    </xf>
    <xf numFmtId="2" fontId="68" fillId="0" borderId="0" xfId="0" applyNumberFormat="1" applyFont="1" applyFill="1" applyBorder="1" applyAlignment="1" applyProtection="1">
      <alignment horizontal="right"/>
      <protection/>
    </xf>
    <xf numFmtId="0" fontId="66" fillId="0" borderId="12" xfId="0" applyFont="1" applyFill="1" applyBorder="1" applyAlignment="1" applyProtection="1">
      <alignment horizontal="center"/>
      <protection/>
    </xf>
    <xf numFmtId="2" fontId="69" fillId="0" borderId="15" xfId="0" applyNumberFormat="1" applyFont="1" applyFill="1" applyBorder="1" applyAlignment="1" applyProtection="1">
      <alignment horizontal="center"/>
      <protection/>
    </xf>
    <xf numFmtId="2" fontId="69" fillId="0" borderId="14" xfId="0" applyNumberFormat="1" applyFont="1" applyFill="1" applyBorder="1" applyAlignment="1" applyProtection="1">
      <alignment horizontal="center"/>
      <protection/>
    </xf>
    <xf numFmtId="2" fontId="69" fillId="0" borderId="0" xfId="0" applyNumberFormat="1" applyFont="1" applyBorder="1" applyAlignment="1" applyProtection="1">
      <alignment/>
      <protection/>
    </xf>
    <xf numFmtId="2" fontId="68" fillId="0" borderId="15" xfId="0" applyNumberFormat="1" applyFont="1" applyFill="1" applyBorder="1" applyAlignment="1" applyProtection="1">
      <alignment horizontal="center"/>
      <protection/>
    </xf>
    <xf numFmtId="0" fontId="69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9" fillId="0" borderId="1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64" fillId="0" borderId="0" xfId="0" applyNumberFormat="1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right"/>
      <protection/>
    </xf>
    <xf numFmtId="2" fontId="64" fillId="0" borderId="0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2" fontId="71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71" fillId="0" borderId="14" xfId="0" applyFont="1" applyFill="1" applyBorder="1" applyAlignment="1" applyProtection="1">
      <alignment horizontal="center"/>
      <protection/>
    </xf>
    <xf numFmtId="2" fontId="71" fillId="0" borderId="14" xfId="0" applyNumberFormat="1" applyFont="1" applyFill="1" applyBorder="1" applyAlignment="1" applyProtection="1">
      <alignment horizontal="center"/>
      <protection/>
    </xf>
    <xf numFmtId="2" fontId="71" fillId="0" borderId="21" xfId="0" applyNumberFormat="1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/>
      <protection/>
    </xf>
    <xf numFmtId="2" fontId="71" fillId="0" borderId="14" xfId="0" applyNumberFormat="1" applyFont="1" applyBorder="1" applyAlignment="1" applyProtection="1">
      <alignment/>
      <protection/>
    </xf>
    <xf numFmtId="2" fontId="71" fillId="0" borderId="21" xfId="0" applyNumberFormat="1" applyFont="1" applyBorder="1" applyAlignment="1" applyProtection="1">
      <alignment/>
      <protection/>
    </xf>
    <xf numFmtId="0" fontId="71" fillId="0" borderId="14" xfId="0" applyNumberFormat="1" applyFont="1" applyBorder="1" applyAlignment="1" applyProtection="1">
      <alignment/>
      <protection/>
    </xf>
    <xf numFmtId="1" fontId="71" fillId="0" borderId="15" xfId="0" applyNumberFormat="1" applyFont="1" applyFill="1" applyBorder="1" applyAlignment="1" applyProtection="1">
      <alignment horizontal="center"/>
      <protection/>
    </xf>
    <xf numFmtId="2" fontId="70" fillId="0" borderId="21" xfId="0" applyNumberFormat="1" applyFont="1" applyBorder="1" applyAlignment="1" applyProtection="1">
      <alignment horizontal="center"/>
      <protection/>
    </xf>
    <xf numFmtId="0" fontId="71" fillId="0" borderId="0" xfId="0" applyFont="1" applyAlignment="1" applyProtection="1">
      <alignment/>
      <protection/>
    </xf>
    <xf numFmtId="0" fontId="70" fillId="0" borderId="14" xfId="0" applyFont="1" applyBorder="1" applyAlignment="1" applyProtection="1">
      <alignment/>
      <protection/>
    </xf>
    <xf numFmtId="0" fontId="70" fillId="0" borderId="15" xfId="0" applyFont="1" applyBorder="1" applyAlignment="1" applyProtection="1">
      <alignment horizontal="center"/>
      <protection/>
    </xf>
    <xf numFmtId="0" fontId="70" fillId="0" borderId="22" xfId="0" applyFont="1" applyBorder="1" applyAlignment="1" applyProtection="1">
      <alignment horizontal="center"/>
      <protection/>
    </xf>
    <xf numFmtId="2" fontId="70" fillId="0" borderId="15" xfId="0" applyNumberFormat="1" applyFont="1" applyBorder="1" applyAlignment="1" applyProtection="1">
      <alignment horizontal="center"/>
      <protection/>
    </xf>
    <xf numFmtId="2" fontId="70" fillId="0" borderId="22" xfId="0" applyNumberFormat="1" applyFont="1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23" xfId="0" applyFont="1" applyBorder="1" applyAlignment="1" applyProtection="1">
      <alignment/>
      <protection/>
    </xf>
    <xf numFmtId="0" fontId="71" fillId="0" borderId="20" xfId="0" applyFont="1" applyBorder="1" applyAlignment="1" applyProtection="1">
      <alignment horizontal="center"/>
      <protection/>
    </xf>
    <xf numFmtId="2" fontId="71" fillId="0" borderId="12" xfId="0" applyNumberFormat="1" applyFont="1" applyBorder="1" applyAlignment="1" applyProtection="1">
      <alignment horizontal="center"/>
      <protection/>
    </xf>
    <xf numFmtId="0" fontId="71" fillId="0" borderId="19" xfId="0" applyFont="1" applyBorder="1" applyAlignment="1" applyProtection="1">
      <alignment horizontal="center"/>
      <protection/>
    </xf>
    <xf numFmtId="2" fontId="70" fillId="0" borderId="0" xfId="0" applyNumberFormat="1" applyFont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/>
      <protection/>
    </xf>
    <xf numFmtId="2" fontId="71" fillId="0" borderId="13" xfId="0" applyNumberFormat="1" applyFont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 horizontal="center"/>
      <protection/>
    </xf>
    <xf numFmtId="0" fontId="71" fillId="0" borderId="17" xfId="0" applyFont="1" applyBorder="1" applyAlignment="1" applyProtection="1">
      <alignment horizontal="center"/>
      <protection/>
    </xf>
    <xf numFmtId="0" fontId="71" fillId="0" borderId="24" xfId="0" applyFont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/>
      <protection/>
    </xf>
    <xf numFmtId="0" fontId="71" fillId="0" borderId="22" xfId="0" applyFont="1" applyBorder="1" applyAlignment="1" applyProtection="1">
      <alignment/>
      <protection/>
    </xf>
    <xf numFmtId="0" fontId="70" fillId="0" borderId="22" xfId="0" applyFont="1" applyBorder="1" applyAlignment="1" applyProtection="1">
      <alignment/>
      <protection/>
    </xf>
    <xf numFmtId="0" fontId="71" fillId="0" borderId="15" xfId="0" applyFont="1" applyBorder="1" applyAlignment="1" applyProtection="1">
      <alignment/>
      <protection/>
    </xf>
    <xf numFmtId="0" fontId="71" fillId="0" borderId="16" xfId="0" applyFont="1" applyBorder="1" applyAlignment="1" applyProtection="1">
      <alignment/>
      <protection/>
    </xf>
    <xf numFmtId="0" fontId="71" fillId="0" borderId="17" xfId="0" applyFont="1" applyBorder="1" applyAlignment="1" applyProtection="1">
      <alignment/>
      <protection/>
    </xf>
    <xf numFmtId="0" fontId="71" fillId="0" borderId="24" xfId="0" applyFont="1" applyBorder="1" applyAlignment="1" applyProtection="1">
      <alignment/>
      <protection/>
    </xf>
    <xf numFmtId="0" fontId="71" fillId="0" borderId="14" xfId="0" applyNumberFormat="1" applyFont="1" applyBorder="1" applyAlignment="1" applyProtection="1">
      <alignment horizontal="center"/>
      <protection/>
    </xf>
    <xf numFmtId="2" fontId="71" fillId="0" borderId="14" xfId="0" applyNumberFormat="1" applyFont="1" applyBorder="1" applyAlignment="1" applyProtection="1">
      <alignment horizontal="center"/>
      <protection/>
    </xf>
    <xf numFmtId="0" fontId="71" fillId="6" borderId="15" xfId="0" applyFont="1" applyFill="1" applyBorder="1" applyAlignment="1" applyProtection="1">
      <alignment/>
      <protection locked="0"/>
    </xf>
    <xf numFmtId="0" fontId="71" fillId="0" borderId="15" xfId="0" applyNumberFormat="1" applyFont="1" applyBorder="1" applyAlignment="1" applyProtection="1">
      <alignment/>
      <protection/>
    </xf>
    <xf numFmtId="0" fontId="70" fillId="0" borderId="15" xfId="0" applyFont="1" applyBorder="1" applyAlignment="1" applyProtection="1">
      <alignment/>
      <protection/>
    </xf>
    <xf numFmtId="2" fontId="70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2" fontId="70" fillId="0" borderId="14" xfId="0" applyNumberFormat="1" applyFont="1" applyFill="1" applyBorder="1" applyAlignment="1" applyProtection="1">
      <alignment horizontal="center"/>
      <protection/>
    </xf>
    <xf numFmtId="2" fontId="70" fillId="0" borderId="15" xfId="0" applyNumberFormat="1" applyFont="1" applyBorder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2" fontId="71" fillId="0" borderId="15" xfId="0" applyNumberFormat="1" applyFont="1" applyBorder="1" applyAlignment="1" applyProtection="1">
      <alignment horizontal="center"/>
      <protection/>
    </xf>
    <xf numFmtId="2" fontId="71" fillId="0" borderId="21" xfId="0" applyNumberFormat="1" applyFont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72" fillId="0" borderId="23" xfId="0" applyFont="1" applyFill="1" applyBorder="1" applyAlignment="1" applyProtection="1">
      <alignment/>
      <protection/>
    </xf>
    <xf numFmtId="0" fontId="67" fillId="0" borderId="16" xfId="0" applyFont="1" applyBorder="1" applyAlignment="1" applyProtection="1">
      <alignment/>
      <protection/>
    </xf>
    <xf numFmtId="0" fontId="72" fillId="0" borderId="23" xfId="0" applyFont="1" applyBorder="1" applyAlignment="1" applyProtection="1">
      <alignment/>
      <protection/>
    </xf>
    <xf numFmtId="0" fontId="72" fillId="0" borderId="16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 horizontal="right"/>
      <protection/>
    </xf>
    <xf numFmtId="0" fontId="7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2" fontId="72" fillId="0" borderId="0" xfId="0" applyNumberFormat="1" applyFont="1" applyBorder="1" applyAlignment="1" applyProtection="1">
      <alignment/>
      <protection/>
    </xf>
    <xf numFmtId="2" fontId="72" fillId="0" borderId="15" xfId="0" applyNumberFormat="1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 horizontal="right"/>
      <protection/>
    </xf>
    <xf numFmtId="2" fontId="67" fillId="0" borderId="0" xfId="0" applyNumberFormat="1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2" fontId="67" fillId="0" borderId="0" xfId="0" applyNumberFormat="1" applyFont="1" applyBorder="1" applyAlignment="1" applyProtection="1">
      <alignment horizontal="center"/>
      <protection/>
    </xf>
    <xf numFmtId="2" fontId="67" fillId="0" borderId="14" xfId="0" applyNumberFormat="1" applyFont="1" applyBorder="1" applyAlignment="1" applyProtection="1">
      <alignment/>
      <protection/>
    </xf>
    <xf numFmtId="2" fontId="72" fillId="0" borderId="0" xfId="0" applyNumberFormat="1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2" fontId="67" fillId="0" borderId="0" xfId="0" applyNumberFormat="1" applyFont="1" applyBorder="1" applyAlignment="1" applyProtection="1">
      <alignment horizontal="left"/>
      <protection/>
    </xf>
    <xf numFmtId="0" fontId="72" fillId="0" borderId="0" xfId="0" applyFont="1" applyAlignment="1" applyProtection="1">
      <alignment horizontal="center"/>
      <protection/>
    </xf>
    <xf numFmtId="0" fontId="67" fillId="0" borderId="14" xfId="0" applyFont="1" applyFill="1" applyBorder="1" applyAlignment="1" applyProtection="1">
      <alignment horizontal="center"/>
      <protection/>
    </xf>
    <xf numFmtId="2" fontId="67" fillId="0" borderId="21" xfId="0" applyNumberFormat="1" applyFont="1" applyFill="1" applyBorder="1" applyAlignment="1" applyProtection="1">
      <alignment horizontal="center"/>
      <protection/>
    </xf>
    <xf numFmtId="1" fontId="67" fillId="0" borderId="14" xfId="0" applyNumberFormat="1" applyFont="1" applyFill="1" applyBorder="1" applyAlignment="1" applyProtection="1">
      <alignment horizontal="center"/>
      <protection/>
    </xf>
    <xf numFmtId="0" fontId="72" fillId="0" borderId="20" xfId="0" applyFont="1" applyBorder="1" applyAlignment="1" applyProtection="1">
      <alignment horizontal="center"/>
      <protection/>
    </xf>
    <xf numFmtId="2" fontId="72" fillId="0" borderId="19" xfId="0" applyNumberFormat="1" applyFont="1" applyBorder="1" applyAlignment="1" applyProtection="1">
      <alignment horizontal="center"/>
      <protection/>
    </xf>
    <xf numFmtId="2" fontId="72" fillId="0" borderId="20" xfId="0" applyNumberFormat="1" applyFont="1" applyBorder="1" applyAlignment="1" applyProtection="1">
      <alignment horizontal="center"/>
      <protection/>
    </xf>
    <xf numFmtId="2" fontId="72" fillId="0" borderId="12" xfId="0" applyNumberFormat="1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 horizontal="center"/>
      <protection/>
    </xf>
    <xf numFmtId="2" fontId="72" fillId="0" borderId="13" xfId="0" applyNumberFormat="1" applyFont="1" applyFill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 horizontal="center"/>
      <protection/>
    </xf>
    <xf numFmtId="2" fontId="72" fillId="0" borderId="13" xfId="0" applyNumberFormat="1" applyFont="1" applyBorder="1" applyAlignment="1" applyProtection="1">
      <alignment horizontal="center"/>
      <protection/>
    </xf>
    <xf numFmtId="0" fontId="72" fillId="0" borderId="24" xfId="0" applyFont="1" applyBorder="1" applyAlignment="1" applyProtection="1">
      <alignment horizontal="center"/>
      <protection/>
    </xf>
    <xf numFmtId="0" fontId="72" fillId="0" borderId="17" xfId="0" applyFont="1" applyBorder="1" applyAlignment="1" applyProtection="1">
      <alignment horizontal="center"/>
      <protection/>
    </xf>
    <xf numFmtId="2" fontId="72" fillId="0" borderId="18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/>
      <protection/>
    </xf>
    <xf numFmtId="2" fontId="67" fillId="0" borderId="13" xfId="0" applyNumberFormat="1" applyFont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67" fillId="0" borderId="17" xfId="0" applyFont="1" applyBorder="1" applyAlignment="1" applyProtection="1">
      <alignment/>
      <protection/>
    </xf>
    <xf numFmtId="2" fontId="67" fillId="0" borderId="18" xfId="0" applyNumberFormat="1" applyFont="1" applyBorder="1" applyAlignment="1" applyProtection="1">
      <alignment horizontal="center"/>
      <protection/>
    </xf>
    <xf numFmtId="0" fontId="72" fillId="0" borderId="17" xfId="0" applyFont="1" applyBorder="1" applyAlignment="1" applyProtection="1">
      <alignment/>
      <protection/>
    </xf>
    <xf numFmtId="0" fontId="72" fillId="0" borderId="24" xfId="0" applyFont="1" applyBorder="1" applyAlignment="1" applyProtection="1">
      <alignment/>
      <protection/>
    </xf>
    <xf numFmtId="0" fontId="72" fillId="0" borderId="19" xfId="0" applyFont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0" fontId="72" fillId="0" borderId="10" xfId="0" applyFont="1" applyFill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 horizontal="center"/>
      <protection/>
    </xf>
    <xf numFmtId="2" fontId="72" fillId="0" borderId="17" xfId="0" applyNumberFormat="1" applyFont="1" applyBorder="1" applyAlignment="1" applyProtection="1">
      <alignment horizontal="center"/>
      <protection/>
    </xf>
    <xf numFmtId="2" fontId="72" fillId="0" borderId="24" xfId="0" applyNumberFormat="1" applyFont="1" applyBorder="1" applyAlignment="1" applyProtection="1">
      <alignment horizontal="center"/>
      <protection/>
    </xf>
    <xf numFmtId="2" fontId="72" fillId="0" borderId="0" xfId="0" applyNumberFormat="1" applyFont="1" applyBorder="1" applyAlignment="1" applyProtection="1">
      <alignment horizontal="center"/>
      <protection/>
    </xf>
    <xf numFmtId="2" fontId="74" fillId="0" borderId="13" xfId="0" applyNumberFormat="1" applyFont="1" applyFill="1" applyBorder="1" applyAlignment="1" applyProtection="1">
      <alignment horizontal="center"/>
      <protection/>
    </xf>
    <xf numFmtId="2" fontId="71" fillId="0" borderId="0" xfId="0" applyNumberFormat="1" applyFont="1" applyBorder="1" applyAlignment="1" applyProtection="1">
      <alignment/>
      <protection/>
    </xf>
    <xf numFmtId="2" fontId="67" fillId="0" borderId="15" xfId="0" applyNumberFormat="1" applyFont="1" applyFill="1" applyBorder="1" applyAlignment="1" applyProtection="1">
      <alignment horizontal="center"/>
      <protection/>
    </xf>
    <xf numFmtId="2" fontId="72" fillId="0" borderId="21" xfId="0" applyNumberFormat="1" applyFont="1" applyFill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0" fontId="70" fillId="0" borderId="14" xfId="0" applyFont="1" applyBorder="1" applyAlignment="1" applyProtection="1">
      <alignment horizontal="right"/>
      <protection/>
    </xf>
    <xf numFmtId="0" fontId="70" fillId="0" borderId="14" xfId="0" applyFont="1" applyBorder="1" applyAlignment="1" applyProtection="1">
      <alignment horizontal="center"/>
      <protection/>
    </xf>
    <xf numFmtId="1" fontId="71" fillId="0" borderId="14" xfId="0" applyNumberFormat="1" applyFont="1" applyFill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 horizontal="center"/>
      <protection/>
    </xf>
    <xf numFmtId="0" fontId="71" fillId="0" borderId="11" xfId="0" applyFont="1" applyBorder="1" applyAlignment="1" applyProtection="1">
      <alignment/>
      <protection/>
    </xf>
    <xf numFmtId="0" fontId="70" fillId="0" borderId="1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right"/>
      <protection/>
    </xf>
    <xf numFmtId="0" fontId="70" fillId="0" borderId="0" xfId="0" applyFont="1" applyAlignment="1" applyProtection="1">
      <alignment horizontal="left"/>
      <protection/>
    </xf>
    <xf numFmtId="0" fontId="66" fillId="0" borderId="20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76" fillId="0" borderId="0" xfId="0" applyFont="1" applyAlignment="1">
      <alignment/>
    </xf>
    <xf numFmtId="0" fontId="70" fillId="0" borderId="13" xfId="0" applyFont="1" applyBorder="1" applyAlignment="1" applyProtection="1">
      <alignment/>
      <protection/>
    </xf>
    <xf numFmtId="0" fontId="70" fillId="0" borderId="12" xfId="0" applyFont="1" applyBorder="1" applyAlignment="1" applyProtection="1">
      <alignment/>
      <protection/>
    </xf>
    <xf numFmtId="0" fontId="70" fillId="0" borderId="18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 horizontal="center"/>
      <protection/>
    </xf>
    <xf numFmtId="2" fontId="71" fillId="0" borderId="16" xfId="0" applyNumberFormat="1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/>
      <protection/>
    </xf>
    <xf numFmtId="0" fontId="71" fillId="0" borderId="13" xfId="0" applyFont="1" applyBorder="1" applyAlignment="1" applyProtection="1">
      <alignment horizontal="center"/>
      <protection/>
    </xf>
    <xf numFmtId="2" fontId="71" fillId="0" borderId="14" xfId="0" applyNumberFormat="1" applyFont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0" fillId="0" borderId="0" xfId="0" applyFont="1" applyFill="1" applyBorder="1" applyAlignment="1" applyProtection="1">
      <alignment horizontal="left"/>
      <protection/>
    </xf>
    <xf numFmtId="2" fontId="70" fillId="0" borderId="14" xfId="0" applyNumberFormat="1" applyFont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center"/>
      <protection/>
    </xf>
    <xf numFmtId="0" fontId="72" fillId="0" borderId="10" xfId="0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 horizontal="right"/>
      <protection/>
    </xf>
    <xf numFmtId="1" fontId="71" fillId="0" borderId="11" xfId="0" applyNumberFormat="1" applyFont="1" applyFill="1" applyBorder="1" applyAlignment="1" applyProtection="1">
      <alignment horizontal="center"/>
      <protection/>
    </xf>
    <xf numFmtId="0" fontId="71" fillId="0" borderId="11" xfId="0" applyFont="1" applyFill="1" applyBorder="1" applyAlignment="1" applyProtection="1">
      <alignment horizontal="center"/>
      <protection/>
    </xf>
    <xf numFmtId="2" fontId="71" fillId="0" borderId="12" xfId="0" applyNumberFormat="1" applyFont="1" applyFill="1" applyBorder="1" applyAlignment="1" applyProtection="1">
      <alignment horizontal="center"/>
      <protection/>
    </xf>
    <xf numFmtId="0" fontId="72" fillId="0" borderId="15" xfId="0" applyFont="1" applyFill="1" applyBorder="1" applyAlignment="1" applyProtection="1">
      <alignment/>
      <protection/>
    </xf>
    <xf numFmtId="1" fontId="67" fillId="0" borderId="11" xfId="0" applyNumberFormat="1" applyFont="1" applyFill="1" applyBorder="1" applyAlignment="1" applyProtection="1">
      <alignment horizontal="center"/>
      <protection/>
    </xf>
    <xf numFmtId="0" fontId="67" fillId="0" borderId="11" xfId="0" applyFont="1" applyFill="1" applyBorder="1" applyAlignment="1" applyProtection="1">
      <alignment horizontal="center"/>
      <protection/>
    </xf>
    <xf numFmtId="2" fontId="67" fillId="0" borderId="11" xfId="0" applyNumberFormat="1" applyFont="1" applyFill="1" applyBorder="1" applyAlignment="1" applyProtection="1">
      <alignment horizontal="center"/>
      <protection/>
    </xf>
    <xf numFmtId="0" fontId="72" fillId="0" borderId="22" xfId="0" applyFont="1" applyBorder="1" applyAlignment="1" applyProtection="1">
      <alignment horizontal="center"/>
      <protection/>
    </xf>
    <xf numFmtId="2" fontId="68" fillId="0" borderId="14" xfId="0" applyNumberFormat="1" applyFont="1" applyFill="1" applyBorder="1" applyAlignment="1" applyProtection="1">
      <alignment horizontal="center"/>
      <protection/>
    </xf>
    <xf numFmtId="9" fontId="71" fillId="0" borderId="14" xfId="0" applyNumberFormat="1" applyFont="1" applyBorder="1" applyAlignment="1" applyProtection="1">
      <alignment horizontal="center"/>
      <protection/>
    </xf>
    <xf numFmtId="0" fontId="76" fillId="33" borderId="17" xfId="0" applyFont="1" applyFill="1" applyBorder="1" applyAlignment="1">
      <alignment/>
    </xf>
    <xf numFmtId="0" fontId="70" fillId="33" borderId="24" xfId="0" applyFont="1" applyFill="1" applyBorder="1" applyAlignment="1" applyProtection="1">
      <alignment/>
      <protection/>
    </xf>
    <xf numFmtId="0" fontId="70" fillId="33" borderId="18" xfId="0" applyFont="1" applyFill="1" applyBorder="1" applyAlignment="1" applyProtection="1">
      <alignment/>
      <protection/>
    </xf>
    <xf numFmtId="0" fontId="64" fillId="0" borderId="14" xfId="0" applyFont="1" applyBorder="1" applyAlignment="1" applyProtection="1">
      <alignment horizontal="center"/>
      <protection/>
    </xf>
    <xf numFmtId="0" fontId="66" fillId="0" borderId="0" xfId="0" applyFont="1" applyAlignment="1">
      <alignment/>
    </xf>
    <xf numFmtId="0" fontId="0" fillId="0" borderId="0" xfId="0" applyAlignment="1">
      <alignment horizontal="right"/>
    </xf>
    <xf numFmtId="0" fontId="7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73" fillId="0" borderId="0" xfId="0" applyFont="1" applyFill="1" applyBorder="1" applyAlignment="1" applyProtection="1">
      <alignment horizontal="center"/>
      <protection/>
    </xf>
    <xf numFmtId="0" fontId="64" fillId="6" borderId="14" xfId="0" applyFont="1" applyFill="1" applyBorder="1" applyAlignment="1" applyProtection="1">
      <alignment/>
      <protection locked="0"/>
    </xf>
    <xf numFmtId="9" fontId="70" fillId="0" borderId="1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78" fillId="0" borderId="21" xfId="0" applyNumberFormat="1" applyFont="1" applyBorder="1" applyAlignment="1">
      <alignment/>
    </xf>
    <xf numFmtId="2" fontId="78" fillId="0" borderId="25" xfId="0" applyNumberFormat="1" applyFont="1" applyBorder="1" applyAlignment="1">
      <alignment/>
    </xf>
    <xf numFmtId="165" fontId="76" fillId="6" borderId="26" xfId="0" applyNumberFormat="1" applyFont="1" applyFill="1" applyBorder="1" applyAlignment="1" applyProtection="1">
      <alignment/>
      <protection locked="0"/>
    </xf>
    <xf numFmtId="2" fontId="76" fillId="0" borderId="27" xfId="0" applyNumberFormat="1" applyFont="1" applyBorder="1" applyAlignment="1">
      <alignment horizontal="right"/>
    </xf>
    <xf numFmtId="2" fontId="76" fillId="6" borderId="28" xfId="0" applyNumberFormat="1" applyFont="1" applyFill="1" applyBorder="1" applyAlignment="1" applyProtection="1">
      <alignment horizontal="right"/>
      <protection locked="0"/>
    </xf>
    <xf numFmtId="0" fontId="78" fillId="0" borderId="27" xfId="0" applyFont="1" applyBorder="1" applyAlignment="1">
      <alignment horizontal="right"/>
    </xf>
    <xf numFmtId="164" fontId="76" fillId="6" borderId="28" xfId="42" applyNumberFormat="1" applyFont="1" applyFill="1" applyBorder="1" applyAlignment="1" applyProtection="1">
      <alignment horizontal="right"/>
      <protection locked="0"/>
    </xf>
    <xf numFmtId="0" fontId="76" fillId="0" borderId="27" xfId="0" applyFont="1" applyBorder="1" applyAlignment="1">
      <alignment horizontal="right"/>
    </xf>
    <xf numFmtId="0" fontId="79" fillId="0" borderId="27" xfId="0" applyFont="1" applyBorder="1" applyAlignment="1">
      <alignment horizontal="right"/>
    </xf>
    <xf numFmtId="0" fontId="80" fillId="0" borderId="27" xfId="0" applyFont="1" applyBorder="1" applyAlignment="1">
      <alignment horizontal="right"/>
    </xf>
    <xf numFmtId="9" fontId="76" fillId="6" borderId="28" xfId="57" applyNumberFormat="1" applyFont="1" applyFill="1" applyBorder="1" applyAlignment="1" applyProtection="1">
      <alignment horizontal="right"/>
      <protection locked="0"/>
    </xf>
    <xf numFmtId="0" fontId="76" fillId="6" borderId="28" xfId="0" applyFont="1" applyFill="1" applyBorder="1" applyAlignment="1" applyProtection="1">
      <alignment horizontal="right"/>
      <protection locked="0"/>
    </xf>
    <xf numFmtId="0" fontId="79" fillId="0" borderId="29" xfId="0" applyFont="1" applyBorder="1" applyAlignment="1">
      <alignment horizontal="right"/>
    </xf>
    <xf numFmtId="2" fontId="76" fillId="6" borderId="30" xfId="0" applyNumberFormat="1" applyFont="1" applyFill="1" applyBorder="1" applyAlignment="1" applyProtection="1">
      <alignment horizontal="right"/>
      <protection locked="0"/>
    </xf>
    <xf numFmtId="2" fontId="66" fillId="19" borderId="27" xfId="0" applyNumberFormat="1" applyFont="1" applyFill="1" applyBorder="1" applyAlignment="1">
      <alignment/>
    </xf>
    <xf numFmtId="0" fontId="66" fillId="19" borderId="27" xfId="0" applyFont="1" applyFill="1" applyBorder="1" applyAlignment="1">
      <alignment/>
    </xf>
    <xf numFmtId="0" fontId="66" fillId="16" borderId="27" xfId="0" applyFont="1" applyFill="1" applyBorder="1" applyAlignment="1">
      <alignment/>
    </xf>
    <xf numFmtId="2" fontId="78" fillId="0" borderId="31" xfId="0" applyNumberFormat="1" applyFont="1" applyBorder="1" applyAlignment="1">
      <alignment/>
    </xf>
    <xf numFmtId="0" fontId="76" fillId="6" borderId="32" xfId="0" applyNumberFormat="1" applyFont="1" applyFill="1" applyBorder="1" applyAlignment="1" applyProtection="1">
      <alignment/>
      <protection locked="0"/>
    </xf>
    <xf numFmtId="2" fontId="78" fillId="0" borderId="15" xfId="0" applyNumberFormat="1" applyFont="1" applyBorder="1" applyAlignment="1">
      <alignment/>
    </xf>
    <xf numFmtId="0" fontId="76" fillId="0" borderId="21" xfId="0" applyNumberFormat="1" applyFont="1" applyFill="1" applyBorder="1" applyAlignment="1" applyProtection="1">
      <alignment/>
      <protection locked="0"/>
    </xf>
    <xf numFmtId="0" fontId="71" fillId="0" borderId="22" xfId="0" applyFont="1" applyBorder="1" applyAlignment="1" applyProtection="1">
      <alignment horizontal="center"/>
      <protection/>
    </xf>
    <xf numFmtId="0" fontId="71" fillId="0" borderId="20" xfId="0" applyFont="1" applyBorder="1" applyAlignment="1" applyProtection="1">
      <alignment horizontal="center"/>
      <protection/>
    </xf>
    <xf numFmtId="0" fontId="71" fillId="0" borderId="22" xfId="0" applyFont="1" applyBorder="1" applyAlignment="1" applyProtection="1">
      <alignment horizontal="center"/>
      <protection/>
    </xf>
    <xf numFmtId="2" fontId="71" fillId="0" borderId="15" xfId="0" applyNumberFormat="1" applyFont="1" applyBorder="1" applyAlignment="1" applyProtection="1">
      <alignment horizontal="center"/>
      <protection/>
    </xf>
    <xf numFmtId="0" fontId="70" fillId="0" borderId="22" xfId="0" applyFont="1" applyBorder="1" applyAlignment="1" applyProtection="1">
      <alignment/>
      <protection/>
    </xf>
    <xf numFmtId="2" fontId="71" fillId="0" borderId="22" xfId="0" applyNumberFormat="1" applyFont="1" applyBorder="1" applyAlignment="1" applyProtection="1">
      <alignment horizontal="center"/>
      <protection/>
    </xf>
    <xf numFmtId="0" fontId="64" fillId="0" borderId="0" xfId="0" applyFont="1" applyAlignment="1">
      <alignment/>
    </xf>
    <xf numFmtId="166" fontId="64" fillId="0" borderId="0" xfId="0" applyNumberFormat="1" applyFont="1" applyAlignment="1">
      <alignment/>
    </xf>
    <xf numFmtId="167" fontId="6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0" fillId="6" borderId="28" xfId="0" applyNumberFormat="1" applyFont="1" applyFill="1" applyBorder="1" applyAlignment="1" applyProtection="1">
      <alignment horizontal="right"/>
      <protection locked="0"/>
    </xf>
    <xf numFmtId="166" fontId="78" fillId="0" borderId="0" xfId="0" applyNumberFormat="1" applyFont="1" applyAlignment="1">
      <alignment horizontal="center"/>
    </xf>
    <xf numFmtId="167" fontId="78" fillId="0" borderId="0" xfId="0" applyNumberFormat="1" applyFont="1" applyAlignment="1">
      <alignment horizontal="right"/>
    </xf>
    <xf numFmtId="0" fontId="71" fillId="0" borderId="0" xfId="0" applyFont="1" applyAlignment="1">
      <alignment/>
    </xf>
    <xf numFmtId="0" fontId="81" fillId="34" borderId="0" xfId="0" applyFont="1" applyFill="1" applyBorder="1" applyAlignment="1" applyProtection="1">
      <alignment horizontal="left"/>
      <protection/>
    </xf>
    <xf numFmtId="2" fontId="72" fillId="34" borderId="0" xfId="0" applyNumberFormat="1" applyFont="1" applyFill="1" applyBorder="1" applyAlignment="1" applyProtection="1">
      <alignment horizontal="center"/>
      <protection/>
    </xf>
    <xf numFmtId="0" fontId="72" fillId="34" borderId="0" xfId="0" applyFont="1" applyFill="1" applyAlignment="1" applyProtection="1">
      <alignment/>
      <protection/>
    </xf>
    <xf numFmtId="166" fontId="71" fillId="0" borderId="0" xfId="0" applyNumberFormat="1" applyFont="1" applyBorder="1" applyAlignment="1" applyProtection="1">
      <alignment horizontal="left"/>
      <protection/>
    </xf>
    <xf numFmtId="167" fontId="71" fillId="0" borderId="0" xfId="0" applyNumberFormat="1" applyFont="1" applyBorder="1" applyAlignment="1" applyProtection="1">
      <alignment horizontal="left"/>
      <protection/>
    </xf>
    <xf numFmtId="0" fontId="82" fillId="0" borderId="0" xfId="0" applyFont="1" applyAlignment="1" applyProtection="1">
      <alignment/>
      <protection/>
    </xf>
    <xf numFmtId="2" fontId="82" fillId="0" borderId="0" xfId="0" applyNumberFormat="1" applyFont="1" applyFill="1" applyBorder="1" applyAlignment="1" applyProtection="1">
      <alignment horizontal="center"/>
      <protection/>
    </xf>
    <xf numFmtId="2" fontId="83" fillId="0" borderId="0" xfId="0" applyNumberFormat="1" applyFont="1" applyBorder="1" applyAlignment="1" applyProtection="1">
      <alignment horizontal="left"/>
      <protection/>
    </xf>
    <xf numFmtId="2" fontId="83" fillId="0" borderId="0" xfId="0" applyNumberFormat="1" applyFont="1" applyBorder="1" applyAlignment="1" applyProtection="1">
      <alignment horizontal="center"/>
      <protection/>
    </xf>
    <xf numFmtId="2" fontId="71" fillId="0" borderId="0" xfId="0" applyNumberFormat="1" applyFont="1" applyFill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 vertical="distributed" wrapText="1"/>
      <protection/>
    </xf>
    <xf numFmtId="2" fontId="71" fillId="0" borderId="24" xfId="0" applyNumberFormat="1" applyFont="1" applyBorder="1" applyAlignment="1" applyProtection="1">
      <alignment/>
      <protection/>
    </xf>
    <xf numFmtId="2" fontId="71" fillId="0" borderId="15" xfId="0" applyNumberFormat="1" applyFont="1" applyFill="1" applyBorder="1" applyAlignment="1" applyProtection="1">
      <alignment horizontal="center"/>
      <protection/>
    </xf>
    <xf numFmtId="0" fontId="73" fillId="0" borderId="0" xfId="0" applyFont="1" applyAlignment="1" applyProtection="1">
      <alignment horizontal="right"/>
      <protection/>
    </xf>
    <xf numFmtId="0" fontId="0" fillId="6" borderId="19" xfId="0" applyFill="1" applyBorder="1" applyAlignment="1" applyProtection="1">
      <alignment horizontal="center"/>
      <protection/>
    </xf>
    <xf numFmtId="0" fontId="71" fillId="35" borderId="14" xfId="0" applyFont="1" applyFill="1" applyBorder="1" applyAlignment="1" applyProtection="1">
      <alignment horizontal="center" wrapText="1"/>
      <protection/>
    </xf>
    <xf numFmtId="0" fontId="71" fillId="35" borderId="14" xfId="0" applyFont="1" applyFill="1" applyBorder="1" applyAlignment="1" applyProtection="1">
      <alignment horizontal="center" vertical="justify" wrapText="1"/>
      <protection/>
    </xf>
    <xf numFmtId="0" fontId="71" fillId="35" borderId="21" xfId="0" applyFont="1" applyFill="1" applyBorder="1" applyAlignment="1" applyProtection="1">
      <alignment horizontal="center" vertical="justify" wrapText="1"/>
      <protection/>
    </xf>
    <xf numFmtId="0" fontId="71" fillId="35" borderId="21" xfId="0" applyFont="1" applyFill="1" applyBorder="1" applyAlignment="1" applyProtection="1">
      <alignment horizontal="center" vertical="distributed" wrapText="1"/>
      <protection/>
    </xf>
    <xf numFmtId="0" fontId="71" fillId="35" borderId="14" xfId="0" applyFont="1" applyFill="1" applyBorder="1" applyAlignment="1" applyProtection="1">
      <alignment horizontal="center"/>
      <protection/>
    </xf>
    <xf numFmtId="2" fontId="71" fillId="35" borderId="13" xfId="0" applyNumberFormat="1" applyFont="1" applyFill="1" applyBorder="1" applyAlignment="1" applyProtection="1">
      <alignment horizontal="center"/>
      <protection/>
    </xf>
    <xf numFmtId="2" fontId="71" fillId="35" borderId="21" xfId="0" applyNumberFormat="1" applyFont="1" applyFill="1" applyBorder="1" applyAlignment="1" applyProtection="1">
      <alignment horizontal="center"/>
      <protection/>
    </xf>
    <xf numFmtId="0" fontId="70" fillId="35" borderId="14" xfId="0" applyFont="1" applyFill="1" applyBorder="1" applyAlignment="1" applyProtection="1">
      <alignment horizontal="right"/>
      <protection/>
    </xf>
    <xf numFmtId="2" fontId="70" fillId="35" borderId="14" xfId="0" applyNumberFormat="1" applyFont="1" applyFill="1" applyBorder="1" applyAlignment="1" applyProtection="1">
      <alignment/>
      <protection/>
    </xf>
    <xf numFmtId="0" fontId="70" fillId="35" borderId="14" xfId="0" applyFont="1" applyFill="1" applyBorder="1" applyAlignment="1" applyProtection="1">
      <alignment horizontal="center"/>
      <protection/>
    </xf>
    <xf numFmtId="2" fontId="70" fillId="35" borderId="21" xfId="0" applyNumberFormat="1" applyFont="1" applyFill="1" applyBorder="1" applyAlignment="1" applyProtection="1">
      <alignment horizontal="center"/>
      <protection/>
    </xf>
    <xf numFmtId="2" fontId="70" fillId="35" borderId="18" xfId="0" applyNumberFormat="1" applyFont="1" applyFill="1" applyBorder="1" applyAlignment="1" applyProtection="1">
      <alignment horizontal="center"/>
      <protection/>
    </xf>
    <xf numFmtId="0" fontId="71" fillId="35" borderId="23" xfId="0" applyFont="1" applyFill="1" applyBorder="1" applyAlignment="1" applyProtection="1">
      <alignment horizontal="center"/>
      <protection/>
    </xf>
    <xf numFmtId="2" fontId="71" fillId="35" borderId="14" xfId="0" applyNumberFormat="1" applyFont="1" applyFill="1" applyBorder="1" applyAlignment="1" applyProtection="1">
      <alignment horizontal="center"/>
      <protection/>
    </xf>
    <xf numFmtId="2" fontId="71" fillId="35" borderId="0" xfId="0" applyNumberFormat="1" applyFont="1" applyFill="1" applyBorder="1" applyAlignment="1" applyProtection="1">
      <alignment horizontal="center"/>
      <protection/>
    </xf>
    <xf numFmtId="0" fontId="67" fillId="35" borderId="14" xfId="0" applyFont="1" applyFill="1" applyBorder="1" applyAlignment="1" applyProtection="1">
      <alignment horizontal="center" wrapText="1"/>
      <protection/>
    </xf>
    <xf numFmtId="2" fontId="71" fillId="35" borderId="14" xfId="0" applyNumberFormat="1" applyFont="1" applyFill="1" applyBorder="1" applyAlignment="1" applyProtection="1">
      <alignment/>
      <protection/>
    </xf>
    <xf numFmtId="2" fontId="71" fillId="35" borderId="21" xfId="0" applyNumberFormat="1" applyFont="1" applyFill="1" applyBorder="1" applyAlignment="1" applyProtection="1">
      <alignment/>
      <protection/>
    </xf>
    <xf numFmtId="2" fontId="72" fillId="0" borderId="0" xfId="0" applyNumberFormat="1" applyFont="1" applyFill="1" applyAlignment="1" applyProtection="1">
      <alignment/>
      <protection/>
    </xf>
    <xf numFmtId="166" fontId="70" fillId="0" borderId="0" xfId="0" applyNumberFormat="1" applyFont="1" applyAlignment="1" applyProtection="1">
      <alignment/>
      <protection/>
    </xf>
    <xf numFmtId="167" fontId="70" fillId="0" borderId="0" xfId="0" applyNumberFormat="1" applyFont="1" applyAlignment="1" applyProtection="1">
      <alignment/>
      <protection/>
    </xf>
    <xf numFmtId="2" fontId="71" fillId="0" borderId="20" xfId="0" applyNumberFormat="1" applyFont="1" applyBorder="1" applyAlignment="1" applyProtection="1">
      <alignment horizontal="center"/>
      <protection/>
    </xf>
    <xf numFmtId="2" fontId="71" fillId="0" borderId="22" xfId="0" applyNumberFormat="1" applyFont="1" applyBorder="1" applyAlignment="1" applyProtection="1">
      <alignment/>
      <protection/>
    </xf>
    <xf numFmtId="2" fontId="67" fillId="0" borderId="0" xfId="0" applyNumberFormat="1" applyFont="1" applyFill="1" applyBorder="1" applyAlignment="1" applyProtection="1">
      <alignment horizontal="center"/>
      <protection/>
    </xf>
    <xf numFmtId="0" fontId="67" fillId="35" borderId="14" xfId="0" applyFont="1" applyFill="1" applyBorder="1" applyAlignment="1" applyProtection="1">
      <alignment horizontal="center" vertical="justify" wrapText="1"/>
      <protection/>
    </xf>
    <xf numFmtId="0" fontId="67" fillId="35" borderId="21" xfId="0" applyFont="1" applyFill="1" applyBorder="1" applyAlignment="1" applyProtection="1">
      <alignment horizontal="center" vertical="distributed" wrapText="1"/>
      <protection/>
    </xf>
    <xf numFmtId="0" fontId="67" fillId="36" borderId="14" xfId="0" applyFont="1" applyFill="1" applyBorder="1" applyAlignment="1" applyProtection="1">
      <alignment horizontal="center" wrapText="1"/>
      <protection/>
    </xf>
    <xf numFmtId="0" fontId="67" fillId="36" borderId="14" xfId="0" applyFont="1" applyFill="1" applyBorder="1" applyAlignment="1" applyProtection="1">
      <alignment horizontal="center" vertical="justify" wrapText="1"/>
      <protection/>
    </xf>
    <xf numFmtId="0" fontId="67" fillId="36" borderId="21" xfId="0" applyFont="1" applyFill="1" applyBorder="1" applyAlignment="1" applyProtection="1">
      <alignment horizontal="center" vertical="justify" wrapText="1"/>
      <protection/>
    </xf>
    <xf numFmtId="0" fontId="67" fillId="36" borderId="21" xfId="0" applyFont="1" applyFill="1" applyBorder="1" applyAlignment="1" applyProtection="1">
      <alignment horizontal="center" vertical="distributed" wrapText="1"/>
      <protection/>
    </xf>
    <xf numFmtId="0" fontId="67" fillId="36" borderId="14" xfId="0" applyFont="1" applyFill="1" applyBorder="1" applyAlignment="1" applyProtection="1">
      <alignment horizontal="center"/>
      <protection/>
    </xf>
    <xf numFmtId="2" fontId="67" fillId="36" borderId="14" xfId="0" applyNumberFormat="1" applyFont="1" applyFill="1" applyBorder="1" applyAlignment="1" applyProtection="1">
      <alignment horizontal="center"/>
      <protection/>
    </xf>
    <xf numFmtId="2" fontId="67" fillId="36" borderId="21" xfId="0" applyNumberFormat="1" applyFont="1" applyFill="1" applyBorder="1" applyAlignment="1" applyProtection="1">
      <alignment horizontal="center"/>
      <protection/>
    </xf>
    <xf numFmtId="0" fontId="72" fillId="36" borderId="14" xfId="0" applyFont="1" applyFill="1" applyBorder="1" applyAlignment="1" applyProtection="1">
      <alignment horizontal="right"/>
      <protection/>
    </xf>
    <xf numFmtId="2" fontId="72" fillId="36" borderId="14" xfId="0" applyNumberFormat="1" applyFont="1" applyFill="1" applyBorder="1" applyAlignment="1" applyProtection="1">
      <alignment horizontal="right"/>
      <protection/>
    </xf>
    <xf numFmtId="0" fontId="67" fillId="36" borderId="14" xfId="0" applyFont="1" applyFill="1" applyBorder="1" applyAlignment="1" applyProtection="1">
      <alignment horizontal="left"/>
      <protection/>
    </xf>
    <xf numFmtId="0" fontId="67" fillId="36" borderId="23" xfId="0" applyFont="1" applyFill="1" applyBorder="1" applyAlignment="1" applyProtection="1">
      <alignment horizontal="center"/>
      <protection/>
    </xf>
    <xf numFmtId="2" fontId="72" fillId="36" borderId="14" xfId="0" applyNumberFormat="1" applyFont="1" applyFill="1" applyBorder="1" applyAlignment="1" applyProtection="1">
      <alignment horizontal="center"/>
      <protection/>
    </xf>
    <xf numFmtId="2" fontId="67" fillId="36" borderId="14" xfId="0" applyNumberFormat="1" applyFont="1" applyFill="1" applyBorder="1" applyAlignment="1" applyProtection="1">
      <alignment/>
      <protection/>
    </xf>
    <xf numFmtId="2" fontId="67" fillId="36" borderId="0" xfId="0" applyNumberFormat="1" applyFont="1" applyFill="1" applyBorder="1" applyAlignment="1" applyProtection="1">
      <alignment/>
      <protection/>
    </xf>
    <xf numFmtId="2" fontId="67" fillId="36" borderId="0" xfId="0" applyNumberFormat="1" applyFont="1" applyFill="1" applyAlignment="1" applyProtection="1">
      <alignment/>
      <protection/>
    </xf>
    <xf numFmtId="2" fontId="72" fillId="36" borderId="21" xfId="0" applyNumberFormat="1" applyFont="1" applyFill="1" applyBorder="1" applyAlignment="1" applyProtection="1">
      <alignment horizontal="center"/>
      <protection/>
    </xf>
    <xf numFmtId="2" fontId="67" fillId="36" borderId="21" xfId="0" applyNumberFormat="1" applyFont="1" applyFill="1" applyBorder="1" applyAlignment="1" applyProtection="1">
      <alignment/>
      <protection/>
    </xf>
    <xf numFmtId="2" fontId="71" fillId="37" borderId="13" xfId="0" applyNumberFormat="1" applyFont="1" applyFill="1" applyBorder="1" applyAlignment="1" applyProtection="1">
      <alignment horizontal="center"/>
      <protection/>
    </xf>
    <xf numFmtId="0" fontId="71" fillId="37" borderId="13" xfId="0" applyFont="1" applyFill="1" applyBorder="1" applyAlignment="1" applyProtection="1">
      <alignment horizontal="center" vertical="distributed" wrapText="1"/>
      <protection/>
    </xf>
    <xf numFmtId="2" fontId="70" fillId="37" borderId="23" xfId="0" applyNumberFormat="1" applyFont="1" applyFill="1" applyBorder="1" applyAlignment="1" applyProtection="1">
      <alignment/>
      <protection/>
    </xf>
    <xf numFmtId="2" fontId="70" fillId="37" borderId="13" xfId="0" applyNumberFormat="1" applyFont="1" applyFill="1" applyBorder="1" applyAlignment="1" applyProtection="1">
      <alignment horizontal="center"/>
      <protection/>
    </xf>
    <xf numFmtId="2" fontId="67" fillId="0" borderId="23" xfId="0" applyNumberFormat="1" applyFont="1" applyFill="1" applyBorder="1" applyAlignment="1" applyProtection="1">
      <alignment horizontal="center"/>
      <protection/>
    </xf>
    <xf numFmtId="2" fontId="72" fillId="0" borderId="20" xfId="0" applyNumberFormat="1" applyFont="1" applyFill="1" applyBorder="1" applyAlignment="1" applyProtection="1">
      <alignment horizontal="center"/>
      <protection/>
    </xf>
    <xf numFmtId="2" fontId="72" fillId="0" borderId="24" xfId="0" applyNumberFormat="1" applyFont="1" applyFill="1" applyBorder="1" applyAlignment="1" applyProtection="1">
      <alignment horizontal="center"/>
      <protection/>
    </xf>
    <xf numFmtId="2" fontId="67" fillId="0" borderId="24" xfId="0" applyNumberFormat="1" applyFont="1" applyBorder="1" applyAlignment="1" applyProtection="1">
      <alignment horizontal="center"/>
      <protection/>
    </xf>
    <xf numFmtId="2" fontId="74" fillId="0" borderId="0" xfId="0" applyNumberFormat="1" applyFont="1" applyBorder="1" applyAlignment="1" applyProtection="1">
      <alignment horizontal="center"/>
      <protection/>
    </xf>
    <xf numFmtId="2" fontId="74" fillId="0" borderId="0" xfId="0" applyNumberFormat="1" applyFont="1" applyBorder="1" applyAlignment="1" applyProtection="1">
      <alignment/>
      <protection/>
    </xf>
    <xf numFmtId="0" fontId="74" fillId="0" borderId="0" xfId="0" applyFont="1" applyBorder="1" applyAlignment="1" applyProtection="1">
      <alignment horizontal="center"/>
      <protection/>
    </xf>
    <xf numFmtId="0" fontId="84" fillId="0" borderId="0" xfId="0" applyFont="1" applyAlignment="1" applyProtection="1">
      <alignment/>
      <protection/>
    </xf>
    <xf numFmtId="166" fontId="72" fillId="0" borderId="0" xfId="0" applyNumberFormat="1" applyFont="1" applyAlignment="1" applyProtection="1">
      <alignment/>
      <protection/>
    </xf>
    <xf numFmtId="167" fontId="72" fillId="0" borderId="0" xfId="0" applyNumberFormat="1" applyFont="1" applyAlignment="1" applyProtection="1">
      <alignment/>
      <protection/>
    </xf>
    <xf numFmtId="0" fontId="74" fillId="0" borderId="24" xfId="0" applyFont="1" applyBorder="1" applyAlignment="1" applyProtection="1">
      <alignment horizontal="center"/>
      <protection/>
    </xf>
    <xf numFmtId="2" fontId="74" fillId="0" borderId="23" xfId="0" applyNumberFormat="1" applyFont="1" applyFill="1" applyBorder="1" applyAlignment="1" applyProtection="1">
      <alignment horizontal="center"/>
      <protection/>
    </xf>
    <xf numFmtId="0" fontId="74" fillId="35" borderId="14" xfId="0" applyFont="1" applyFill="1" applyBorder="1" applyAlignment="1" applyProtection="1">
      <alignment horizontal="center"/>
      <protection/>
    </xf>
    <xf numFmtId="2" fontId="74" fillId="35" borderId="13" xfId="0" applyNumberFormat="1" applyFont="1" applyFill="1" applyBorder="1" applyAlignment="1" applyProtection="1">
      <alignment horizontal="center"/>
      <protection/>
    </xf>
    <xf numFmtId="2" fontId="74" fillId="35" borderId="21" xfId="0" applyNumberFormat="1" applyFont="1" applyFill="1" applyBorder="1" applyAlignment="1" applyProtection="1">
      <alignment horizontal="center"/>
      <protection/>
    </xf>
    <xf numFmtId="0" fontId="74" fillId="35" borderId="14" xfId="0" applyFont="1" applyFill="1" applyBorder="1" applyAlignment="1" applyProtection="1">
      <alignment horizontal="right"/>
      <protection/>
    </xf>
    <xf numFmtId="2" fontId="74" fillId="35" borderId="14" xfId="0" applyNumberFormat="1" applyFont="1" applyFill="1" applyBorder="1" applyAlignment="1" applyProtection="1">
      <alignment/>
      <protection/>
    </xf>
    <xf numFmtId="2" fontId="74" fillId="35" borderId="18" xfId="0" applyNumberFormat="1" applyFont="1" applyFill="1" applyBorder="1" applyAlignment="1" applyProtection="1">
      <alignment horizontal="center"/>
      <protection/>
    </xf>
    <xf numFmtId="0" fontId="74" fillId="35" borderId="23" xfId="0" applyFont="1" applyFill="1" applyBorder="1" applyAlignment="1" applyProtection="1">
      <alignment horizontal="center"/>
      <protection/>
    </xf>
    <xf numFmtId="2" fontId="74" fillId="35" borderId="14" xfId="0" applyNumberFormat="1" applyFont="1" applyFill="1" applyBorder="1" applyAlignment="1" applyProtection="1">
      <alignment horizontal="center"/>
      <protection/>
    </xf>
    <xf numFmtId="2" fontId="74" fillId="35" borderId="0" xfId="0" applyNumberFormat="1" applyFont="1" applyFill="1" applyBorder="1" applyAlignment="1" applyProtection="1">
      <alignment horizontal="center"/>
      <protection/>
    </xf>
    <xf numFmtId="2" fontId="74" fillId="35" borderId="21" xfId="0" applyNumberFormat="1" applyFont="1" applyFill="1" applyBorder="1" applyAlignment="1" applyProtection="1">
      <alignment/>
      <protection/>
    </xf>
    <xf numFmtId="0" fontId="0" fillId="6" borderId="15" xfId="0" applyFill="1" applyBorder="1" applyAlignment="1" applyProtection="1">
      <alignment horizontal="center"/>
      <protection locked="0"/>
    </xf>
    <xf numFmtId="0" fontId="67" fillId="35" borderId="21" xfId="0" applyFont="1" applyFill="1" applyBorder="1" applyAlignment="1" applyProtection="1">
      <alignment horizontal="center" vertical="justify" wrapText="1"/>
      <protection/>
    </xf>
    <xf numFmtId="0" fontId="67" fillId="36" borderId="21" xfId="0" applyFont="1" applyFill="1" applyBorder="1" applyAlignment="1" applyProtection="1">
      <alignment horizontal="center" vertical="justify" wrapText="1"/>
      <protection/>
    </xf>
    <xf numFmtId="2" fontId="72" fillId="34" borderId="0" xfId="0" applyNumberFormat="1" applyFont="1" applyFill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165" fontId="76" fillId="19" borderId="32" xfId="0" applyNumberFormat="1" applyFont="1" applyFill="1" applyBorder="1" applyAlignment="1" applyProtection="1">
      <alignment/>
      <protection/>
    </xf>
    <xf numFmtId="0" fontId="76" fillId="19" borderId="28" xfId="0" applyFont="1" applyFill="1" applyBorder="1" applyAlignment="1">
      <alignment horizontal="right"/>
    </xf>
    <xf numFmtId="0" fontId="76" fillId="16" borderId="28" xfId="0" applyFont="1" applyFill="1" applyBorder="1" applyAlignment="1">
      <alignment horizontal="right"/>
    </xf>
    <xf numFmtId="10" fontId="76" fillId="16" borderId="28" xfId="57" applyNumberFormat="1" applyFont="1" applyFill="1" applyBorder="1" applyAlignment="1">
      <alignment horizontal="right"/>
    </xf>
    <xf numFmtId="2" fontId="70" fillId="34" borderId="15" xfId="0" applyNumberFormat="1" applyFont="1" applyFill="1" applyBorder="1" applyAlignment="1" applyProtection="1">
      <alignment/>
      <protection/>
    </xf>
    <xf numFmtId="2" fontId="71" fillId="34" borderId="14" xfId="0" applyNumberFormat="1" applyFont="1" applyFill="1" applyBorder="1" applyAlignment="1" applyProtection="1">
      <alignment/>
      <protection/>
    </xf>
    <xf numFmtId="2" fontId="70" fillId="9" borderId="15" xfId="0" applyNumberFormat="1" applyFont="1" applyFill="1" applyBorder="1" applyAlignment="1" applyProtection="1">
      <alignment/>
      <protection/>
    </xf>
    <xf numFmtId="2" fontId="71" fillId="9" borderId="14" xfId="0" applyNumberFormat="1" applyFont="1" applyFill="1" applyBorder="1" applyAlignment="1" applyProtection="1">
      <alignment/>
      <protection/>
    </xf>
    <xf numFmtId="2" fontId="72" fillId="34" borderId="15" xfId="0" applyNumberFormat="1" applyFont="1" applyFill="1" applyBorder="1" applyAlignment="1" applyProtection="1">
      <alignment/>
      <protection/>
    </xf>
    <xf numFmtId="2" fontId="67" fillId="34" borderId="14" xfId="0" applyNumberFormat="1" applyFont="1" applyFill="1" applyBorder="1" applyAlignment="1" applyProtection="1">
      <alignment/>
      <protection/>
    </xf>
    <xf numFmtId="2" fontId="72" fillId="9" borderId="15" xfId="0" applyNumberFormat="1" applyFont="1" applyFill="1" applyBorder="1" applyAlignment="1" applyProtection="1">
      <alignment/>
      <protection/>
    </xf>
    <xf numFmtId="2" fontId="67" fillId="9" borderId="14" xfId="0" applyNumberFormat="1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0" fontId="12" fillId="0" borderId="15" xfId="0" applyNumberFormat="1" applyFont="1" applyFill="1" applyBorder="1" applyAlignment="1" applyProtection="1">
      <alignment/>
      <protection locked="0"/>
    </xf>
    <xf numFmtId="0" fontId="71" fillId="0" borderId="0" xfId="0" applyFont="1" applyAlignment="1" applyProtection="1">
      <alignment horizontal="center"/>
      <protection/>
    </xf>
    <xf numFmtId="0" fontId="85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85" fillId="0" borderId="0" xfId="0" applyFont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/>
      <protection locked="0"/>
    </xf>
    <xf numFmtId="0" fontId="73" fillId="33" borderId="1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72" fillId="33" borderId="14" xfId="0" applyNumberFormat="1" applyFont="1" applyFill="1" applyBorder="1" applyAlignment="1" applyProtection="1">
      <alignment horizontal="center"/>
      <protection/>
    </xf>
    <xf numFmtId="0" fontId="70" fillId="33" borderId="0" xfId="0" applyFont="1" applyFill="1" applyAlignment="1" applyProtection="1">
      <alignment/>
      <protection/>
    </xf>
    <xf numFmtId="0" fontId="0" fillId="6" borderId="33" xfId="0" applyFill="1" applyBorder="1" applyAlignment="1" applyProtection="1">
      <alignment horizontal="center" wrapText="1"/>
      <protection/>
    </xf>
    <xf numFmtId="0" fontId="73" fillId="6" borderId="34" xfId="0" applyFont="1" applyFill="1" applyBorder="1" applyAlignment="1" applyProtection="1">
      <alignment horizontal="center" wrapText="1"/>
      <protection/>
    </xf>
    <xf numFmtId="0" fontId="87" fillId="33" borderId="20" xfId="0" applyFont="1" applyFill="1" applyBorder="1" applyAlignment="1" applyProtection="1">
      <alignment horizontal="center" wrapText="1"/>
      <protection/>
    </xf>
    <xf numFmtId="2" fontId="72" fillId="33" borderId="15" xfId="0" applyNumberFormat="1" applyFont="1" applyFill="1" applyBorder="1" applyAlignment="1" applyProtection="1">
      <alignment horizontal="center"/>
      <protection/>
    </xf>
    <xf numFmtId="2" fontId="70" fillId="33" borderId="22" xfId="0" applyNumberFormat="1" applyFont="1" applyFill="1" applyBorder="1" applyAlignment="1" applyProtection="1">
      <alignment horizontal="center"/>
      <protection/>
    </xf>
    <xf numFmtId="166" fontId="70" fillId="6" borderId="14" xfId="0" applyNumberFormat="1" applyFont="1" applyFill="1" applyBorder="1" applyAlignment="1" applyProtection="1">
      <alignment horizontal="center"/>
      <protection/>
    </xf>
    <xf numFmtId="0" fontId="72" fillId="7" borderId="15" xfId="0" applyFont="1" applyFill="1" applyBorder="1" applyAlignment="1" applyProtection="1">
      <alignment horizontal="center"/>
      <protection locked="0"/>
    </xf>
    <xf numFmtId="2" fontId="72" fillId="4" borderId="14" xfId="0" applyNumberFormat="1" applyFont="1" applyFill="1" applyBorder="1" applyAlignment="1" applyProtection="1">
      <alignment horizontal="center"/>
      <protection locked="0"/>
    </xf>
    <xf numFmtId="0" fontId="73" fillId="6" borderId="12" xfId="0" applyFont="1" applyFill="1" applyBorder="1" applyAlignment="1" applyProtection="1">
      <alignment horizontal="center"/>
      <protection/>
    </xf>
    <xf numFmtId="0" fontId="0" fillId="13" borderId="19" xfId="0" applyFill="1" applyBorder="1" applyAlignment="1" applyProtection="1">
      <alignment horizontal="center"/>
      <protection/>
    </xf>
    <xf numFmtId="0" fontId="0" fillId="13" borderId="15" xfId="0" applyFill="1" applyBorder="1" applyAlignment="1" applyProtection="1">
      <alignment horizontal="center"/>
      <protection locked="0"/>
    </xf>
    <xf numFmtId="0" fontId="0" fillId="38" borderId="11" xfId="0" applyFill="1" applyBorder="1" applyAlignment="1" applyProtection="1">
      <alignment horizontal="center" wrapText="1"/>
      <protection/>
    </xf>
    <xf numFmtId="2" fontId="72" fillId="38" borderId="14" xfId="0" applyNumberFormat="1" applyFont="1" applyFill="1" applyBorder="1" applyAlignment="1" applyProtection="1">
      <alignment horizontal="center"/>
      <protection locked="0"/>
    </xf>
    <xf numFmtId="0" fontId="72" fillId="33" borderId="0" xfId="0" applyFont="1" applyFill="1" applyAlignment="1" applyProtection="1">
      <alignment/>
      <protection/>
    </xf>
    <xf numFmtId="0" fontId="70" fillId="13" borderId="15" xfId="0" applyFont="1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 wrapText="1"/>
      <protection/>
    </xf>
    <xf numFmtId="2" fontId="70" fillId="9" borderId="14" xfId="0" applyNumberFormat="1" applyFont="1" applyFill="1" applyBorder="1" applyAlignment="1" applyProtection="1">
      <alignment horizontal="center"/>
      <protection/>
    </xf>
    <xf numFmtId="2" fontId="72" fillId="9" borderId="14" xfId="0" applyNumberFormat="1" applyFont="1" applyFill="1" applyBorder="1" applyAlignment="1" applyProtection="1">
      <alignment horizontal="center"/>
      <protection locked="0"/>
    </xf>
    <xf numFmtId="0" fontId="72" fillId="39" borderId="0" xfId="0" applyFont="1" applyFill="1" applyAlignment="1" applyProtection="1">
      <alignment/>
      <protection/>
    </xf>
    <xf numFmtId="0" fontId="72" fillId="19" borderId="0" xfId="0" applyFont="1" applyFill="1" applyAlignment="1" applyProtection="1">
      <alignment/>
      <protection/>
    </xf>
    <xf numFmtId="2" fontId="73" fillId="19" borderId="0" xfId="0" applyNumberFormat="1" applyFont="1" applyFill="1" applyBorder="1" applyAlignment="1" applyProtection="1">
      <alignment horizontal="center"/>
      <protection/>
    </xf>
    <xf numFmtId="2" fontId="74" fillId="4" borderId="35" xfId="0" applyNumberFormat="1" applyFont="1" applyFill="1" applyBorder="1" applyAlignment="1" applyProtection="1">
      <alignment horizontal="center"/>
      <protection/>
    </xf>
    <xf numFmtId="0" fontId="73" fillId="4" borderId="18" xfId="0" applyFont="1" applyFill="1" applyBorder="1" applyAlignment="1" applyProtection="1">
      <alignment horizontal="center"/>
      <protection/>
    </xf>
    <xf numFmtId="2" fontId="88" fillId="0" borderId="23" xfId="0" applyNumberFormat="1" applyFont="1" applyFill="1" applyBorder="1" applyAlignment="1" applyProtection="1">
      <alignment horizontal="center"/>
      <protection/>
    </xf>
    <xf numFmtId="2" fontId="73" fillId="19" borderId="13" xfId="0" applyNumberFormat="1" applyFont="1" applyFill="1" applyBorder="1" applyAlignment="1" applyProtection="1">
      <alignment/>
      <protection/>
    </xf>
    <xf numFmtId="0" fontId="73" fillId="19" borderId="10" xfId="0" applyFont="1" applyFill="1" applyBorder="1" applyAlignment="1" applyProtection="1">
      <alignment/>
      <protection/>
    </xf>
    <xf numFmtId="0" fontId="73" fillId="19" borderId="0" xfId="0" applyFont="1" applyFill="1" applyBorder="1" applyAlignment="1" applyProtection="1">
      <alignment horizontal="center"/>
      <protection/>
    </xf>
    <xf numFmtId="2" fontId="74" fillId="4" borderId="13" xfId="0" applyNumberFormat="1" applyFont="1" applyFill="1" applyBorder="1" applyAlignment="1" applyProtection="1">
      <alignment horizontal="center"/>
      <protection/>
    </xf>
    <xf numFmtId="0" fontId="73" fillId="19" borderId="10" xfId="0" applyFont="1" applyFill="1" applyBorder="1" applyAlignment="1" applyProtection="1">
      <alignment/>
      <protection/>
    </xf>
    <xf numFmtId="0" fontId="73" fillId="19" borderId="17" xfId="0" applyFont="1" applyFill="1" applyBorder="1" applyAlignment="1" applyProtection="1">
      <alignment/>
      <protection/>
    </xf>
    <xf numFmtId="2" fontId="73" fillId="19" borderId="24" xfId="0" applyNumberFormat="1" applyFont="1" applyFill="1" applyBorder="1" applyAlignment="1" applyProtection="1">
      <alignment horizontal="center"/>
      <protection/>
    </xf>
    <xf numFmtId="2" fontId="74" fillId="4" borderId="18" xfId="0" applyNumberFormat="1" applyFont="1" applyFill="1" applyBorder="1" applyAlignment="1" applyProtection="1">
      <alignment horizontal="center"/>
      <protection/>
    </xf>
    <xf numFmtId="0" fontId="89" fillId="40" borderId="19" xfId="0" applyFont="1" applyFill="1" applyBorder="1" applyAlignment="1" applyProtection="1">
      <alignment/>
      <protection/>
    </xf>
    <xf numFmtId="2" fontId="90" fillId="40" borderId="20" xfId="0" applyNumberFormat="1" applyFont="1" applyFill="1" applyBorder="1" applyAlignment="1" applyProtection="1">
      <alignment/>
      <protection/>
    </xf>
    <xf numFmtId="2" fontId="89" fillId="40" borderId="12" xfId="0" applyNumberFormat="1" applyFont="1" applyFill="1" applyBorder="1" applyAlignment="1" applyProtection="1">
      <alignment/>
      <protection/>
    </xf>
    <xf numFmtId="0" fontId="70" fillId="0" borderId="19" xfId="0" applyFont="1" applyBorder="1" applyAlignment="1" applyProtection="1">
      <alignment/>
      <protection/>
    </xf>
    <xf numFmtId="0" fontId="70" fillId="0" borderId="20" xfId="0" applyFont="1" applyBorder="1" applyAlignment="1" applyProtection="1">
      <alignment/>
      <protection/>
    </xf>
    <xf numFmtId="2" fontId="70" fillId="0" borderId="13" xfId="0" applyNumberFormat="1" applyFont="1" applyBorder="1" applyAlignme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2" fontId="70" fillId="0" borderId="24" xfId="0" applyNumberFormat="1" applyFont="1" applyBorder="1" applyAlignment="1" applyProtection="1">
      <alignment/>
      <protection/>
    </xf>
    <xf numFmtId="2" fontId="70" fillId="0" borderId="18" xfId="0" applyNumberFormat="1" applyFont="1" applyBorder="1" applyAlignment="1" applyProtection="1">
      <alignment/>
      <protection/>
    </xf>
    <xf numFmtId="0" fontId="72" fillId="0" borderId="19" xfId="0" applyFont="1" applyBorder="1" applyAlignment="1" applyProtection="1">
      <alignment/>
      <protection/>
    </xf>
    <xf numFmtId="2" fontId="72" fillId="0" borderId="12" xfId="0" applyNumberFormat="1" applyFont="1" applyBorder="1" applyAlignment="1" applyProtection="1">
      <alignment/>
      <protection/>
    </xf>
    <xf numFmtId="2" fontId="72" fillId="0" borderId="13" xfId="0" applyNumberFormat="1" applyFont="1" applyBorder="1" applyAlignment="1" applyProtection="1">
      <alignment/>
      <protection/>
    </xf>
    <xf numFmtId="0" fontId="72" fillId="19" borderId="10" xfId="0" applyFont="1" applyFill="1" applyBorder="1" applyAlignment="1" applyProtection="1">
      <alignment horizontal="right"/>
      <protection/>
    </xf>
    <xf numFmtId="2" fontId="72" fillId="34" borderId="0" xfId="0" applyNumberFormat="1" applyFont="1" applyFill="1" applyBorder="1" applyAlignment="1" applyProtection="1">
      <alignment horizontal="left"/>
      <protection locked="0"/>
    </xf>
    <xf numFmtId="0" fontId="91" fillId="19" borderId="0" xfId="0" applyFont="1" applyFill="1" applyAlignment="1" applyProtection="1">
      <alignment horizontal="left"/>
      <protection/>
    </xf>
    <xf numFmtId="0" fontId="91" fillId="19" borderId="0" xfId="0" applyFont="1" applyFill="1" applyAlignment="1" applyProtection="1">
      <alignment/>
      <protection/>
    </xf>
    <xf numFmtId="2" fontId="91" fillId="19" borderId="0" xfId="0" applyNumberFormat="1" applyFont="1" applyFill="1" applyAlignment="1" applyProtection="1">
      <alignment horizontal="left"/>
      <protection/>
    </xf>
    <xf numFmtId="0" fontId="91" fillId="19" borderId="10" xfId="0" applyFont="1" applyFill="1" applyBorder="1" applyAlignment="1" applyProtection="1">
      <alignment horizontal="right"/>
      <protection/>
    </xf>
    <xf numFmtId="2" fontId="92" fillId="19" borderId="0" xfId="0" applyNumberFormat="1" applyFont="1" applyFill="1" applyBorder="1" applyAlignment="1" applyProtection="1">
      <alignment horizontal="left"/>
      <protection/>
    </xf>
    <xf numFmtId="2" fontId="67" fillId="0" borderId="22" xfId="0" applyNumberFormat="1" applyFont="1" applyBorder="1" applyAlignment="1" applyProtection="1">
      <alignment horizontal="center"/>
      <protection/>
    </xf>
    <xf numFmtId="0" fontId="72" fillId="0" borderId="22" xfId="0" applyFont="1" applyBorder="1" applyAlignment="1" applyProtection="1">
      <alignment/>
      <protection/>
    </xf>
    <xf numFmtId="0" fontId="74" fillId="0" borderId="22" xfId="0" applyFont="1" applyBorder="1" applyAlignment="1" applyProtection="1">
      <alignment horizontal="center"/>
      <protection/>
    </xf>
    <xf numFmtId="2" fontId="70" fillId="6" borderId="16" xfId="0" applyNumberFormat="1" applyFont="1" applyFill="1" applyBorder="1" applyAlignment="1" applyProtection="1">
      <alignment horizontal="center"/>
      <protection locked="0"/>
    </xf>
    <xf numFmtId="2" fontId="72" fillId="6" borderId="17" xfId="0" applyNumberFormat="1" applyFont="1" applyFill="1" applyBorder="1" applyAlignment="1" applyProtection="1">
      <alignment horizontal="center"/>
      <protection locked="0"/>
    </xf>
    <xf numFmtId="2" fontId="70" fillId="6" borderId="14" xfId="0" applyNumberFormat="1" applyFont="1" applyFill="1" applyBorder="1" applyAlignment="1" applyProtection="1">
      <alignment horizontal="center"/>
      <protection locked="0"/>
    </xf>
    <xf numFmtId="2" fontId="70" fillId="6" borderId="22" xfId="0" applyNumberFormat="1" applyFont="1" applyFill="1" applyBorder="1" applyAlignment="1" applyProtection="1">
      <alignment horizontal="center"/>
      <protection locked="0"/>
    </xf>
    <xf numFmtId="2" fontId="72" fillId="6" borderId="15" xfId="0" applyNumberFormat="1" applyFont="1" applyFill="1" applyBorder="1" applyAlignment="1" applyProtection="1">
      <alignment horizontal="center"/>
      <protection locked="0"/>
    </xf>
    <xf numFmtId="166" fontId="70" fillId="6" borderId="14" xfId="0" applyNumberFormat="1" applyFont="1" applyFill="1" applyBorder="1" applyAlignment="1" applyProtection="1">
      <alignment horizontal="center"/>
      <protection locked="0"/>
    </xf>
    <xf numFmtId="0" fontId="85" fillId="0" borderId="14" xfId="0" applyFont="1" applyFill="1" applyBorder="1" applyAlignment="1" applyProtection="1">
      <alignment/>
      <protection/>
    </xf>
    <xf numFmtId="0" fontId="85" fillId="0" borderId="15" xfId="0" applyFont="1" applyFill="1" applyBorder="1" applyAlignment="1" applyProtection="1">
      <alignment/>
      <protection/>
    </xf>
    <xf numFmtId="2" fontId="85" fillId="0" borderId="22" xfId="0" applyNumberFormat="1" applyFont="1" applyBorder="1" applyAlignment="1" applyProtection="1">
      <alignment horizontal="center"/>
      <protection/>
    </xf>
    <xf numFmtId="0" fontId="85" fillId="0" borderId="22" xfId="0" applyFont="1" applyBorder="1" applyAlignment="1" applyProtection="1">
      <alignment horizontal="center"/>
      <protection/>
    </xf>
    <xf numFmtId="2" fontId="85" fillId="0" borderId="21" xfId="0" applyNumberFormat="1" applyFont="1" applyFill="1" applyBorder="1" applyAlignment="1" applyProtection="1">
      <alignment horizontal="center"/>
      <protection/>
    </xf>
    <xf numFmtId="2" fontId="85" fillId="0" borderId="20" xfId="0" applyNumberFormat="1" applyFont="1" applyFill="1" applyBorder="1" applyAlignment="1" applyProtection="1">
      <alignment horizontal="center"/>
      <protection/>
    </xf>
    <xf numFmtId="2" fontId="85" fillId="0" borderId="20" xfId="0" applyNumberFormat="1" applyFont="1" applyBorder="1" applyAlignment="1" applyProtection="1">
      <alignment horizontal="center"/>
      <protection/>
    </xf>
    <xf numFmtId="2" fontId="85" fillId="0" borderId="12" xfId="0" applyNumberFormat="1" applyFont="1" applyBorder="1" applyAlignment="1" applyProtection="1">
      <alignment horizontal="center"/>
      <protection/>
    </xf>
    <xf numFmtId="2" fontId="85" fillId="0" borderId="19" xfId="0" applyNumberFormat="1" applyFont="1" applyBorder="1" applyAlignment="1" applyProtection="1">
      <alignment horizontal="center"/>
      <protection/>
    </xf>
    <xf numFmtId="2" fontId="85" fillId="0" borderId="0" xfId="0" applyNumberFormat="1" applyFont="1" applyFill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2" fontId="85" fillId="0" borderId="13" xfId="0" applyNumberFormat="1" applyFont="1" applyBorder="1" applyAlignment="1" applyProtection="1">
      <alignment horizontal="center"/>
      <protection/>
    </xf>
    <xf numFmtId="2" fontId="85" fillId="0" borderId="0" xfId="0" applyNumberFormat="1" applyFont="1" applyBorder="1" applyAlignment="1" applyProtection="1">
      <alignment horizontal="center"/>
      <protection/>
    </xf>
    <xf numFmtId="0" fontId="85" fillId="0" borderId="10" xfId="0" applyFont="1" applyBorder="1" applyAlignment="1" applyProtection="1">
      <alignment horizontal="center"/>
      <protection/>
    </xf>
    <xf numFmtId="2" fontId="85" fillId="0" borderId="0" xfId="0" applyNumberFormat="1" applyFont="1" applyBorder="1" applyAlignment="1" applyProtection="1">
      <alignment/>
      <protection/>
    </xf>
    <xf numFmtId="2" fontId="85" fillId="0" borderId="24" xfId="0" applyNumberFormat="1" applyFont="1" applyFill="1" applyBorder="1" applyAlignment="1" applyProtection="1">
      <alignment horizontal="center"/>
      <protection/>
    </xf>
    <xf numFmtId="0" fontId="85" fillId="0" borderId="24" xfId="0" applyFont="1" applyBorder="1" applyAlignment="1" applyProtection="1">
      <alignment horizontal="center"/>
      <protection/>
    </xf>
    <xf numFmtId="2" fontId="85" fillId="0" borderId="18" xfId="0" applyNumberFormat="1" applyFont="1" applyBorder="1" applyAlignment="1" applyProtection="1">
      <alignment horizontal="center"/>
      <protection/>
    </xf>
    <xf numFmtId="2" fontId="85" fillId="0" borderId="24" xfId="0" applyNumberFormat="1" applyFont="1" applyBorder="1" applyAlignment="1" applyProtection="1">
      <alignment horizontal="center"/>
      <protection/>
    </xf>
    <xf numFmtId="0" fontId="85" fillId="0" borderId="17" xfId="0" applyFont="1" applyBorder="1" applyAlignment="1" applyProtection="1">
      <alignment horizontal="center"/>
      <protection/>
    </xf>
    <xf numFmtId="0" fontId="86" fillId="0" borderId="11" xfId="0" applyFont="1" applyBorder="1" applyAlignment="1" applyProtection="1">
      <alignment/>
      <protection/>
    </xf>
    <xf numFmtId="0" fontId="86" fillId="0" borderId="19" xfId="0" applyFont="1" applyBorder="1" applyAlignment="1" applyProtection="1">
      <alignment/>
      <protection/>
    </xf>
    <xf numFmtId="0" fontId="85" fillId="0" borderId="20" xfId="0" applyFont="1" applyBorder="1" applyAlignment="1" applyProtection="1">
      <alignment/>
      <protection/>
    </xf>
    <xf numFmtId="2" fontId="86" fillId="0" borderId="12" xfId="0" applyNumberFormat="1" applyFont="1" applyBorder="1" applyAlignment="1" applyProtection="1">
      <alignment horizontal="center"/>
      <protection/>
    </xf>
    <xf numFmtId="2" fontId="86" fillId="0" borderId="0" xfId="0" applyNumberFormat="1" applyFont="1" applyBorder="1" applyAlignment="1" applyProtection="1">
      <alignment horizontal="center"/>
      <protection/>
    </xf>
    <xf numFmtId="0" fontId="85" fillId="0" borderId="10" xfId="0" applyFont="1" applyBorder="1" applyAlignment="1" applyProtection="1">
      <alignment/>
      <protection/>
    </xf>
    <xf numFmtId="2" fontId="86" fillId="0" borderId="13" xfId="0" applyNumberFormat="1" applyFont="1" applyBorder="1" applyAlignment="1" applyProtection="1">
      <alignment horizontal="center"/>
      <protection/>
    </xf>
    <xf numFmtId="2" fontId="86" fillId="0" borderId="19" xfId="0" applyNumberFormat="1" applyFont="1" applyBorder="1" applyAlignment="1" applyProtection="1">
      <alignment horizontal="center"/>
      <protection/>
    </xf>
    <xf numFmtId="0" fontId="85" fillId="0" borderId="19" xfId="0" applyFont="1" applyBorder="1" applyAlignment="1" applyProtection="1">
      <alignment/>
      <protection/>
    </xf>
    <xf numFmtId="0" fontId="85" fillId="0" borderId="23" xfId="0" applyFont="1" applyFill="1" applyBorder="1" applyAlignment="1" applyProtection="1">
      <alignment/>
      <protection/>
    </xf>
    <xf numFmtId="0" fontId="85" fillId="0" borderId="10" xfId="0" applyFont="1" applyFill="1" applyBorder="1" applyAlignment="1" applyProtection="1">
      <alignment/>
      <protection/>
    </xf>
    <xf numFmtId="0" fontId="86" fillId="0" borderId="10" xfId="0" applyFont="1" applyBorder="1" applyAlignment="1" applyProtection="1">
      <alignment/>
      <protection/>
    </xf>
    <xf numFmtId="0" fontId="86" fillId="0" borderId="13" xfId="0" applyFont="1" applyBorder="1" applyAlignment="1" applyProtection="1">
      <alignment/>
      <protection/>
    </xf>
    <xf numFmtId="0" fontId="86" fillId="0" borderId="16" xfId="0" applyFont="1" applyBorder="1" applyAlignment="1" applyProtection="1">
      <alignment/>
      <protection/>
    </xf>
    <xf numFmtId="0" fontId="86" fillId="0" borderId="17" xfId="0" applyFont="1" applyBorder="1" applyAlignment="1" applyProtection="1">
      <alignment/>
      <protection/>
    </xf>
    <xf numFmtId="0" fontId="85" fillId="0" borderId="24" xfId="0" applyFont="1" applyBorder="1" applyAlignment="1" applyProtection="1">
      <alignment/>
      <protection/>
    </xf>
    <xf numFmtId="2" fontId="86" fillId="0" borderId="18" xfId="0" applyNumberFormat="1" applyFont="1" applyBorder="1" applyAlignment="1" applyProtection="1">
      <alignment horizontal="center"/>
      <protection/>
    </xf>
    <xf numFmtId="2" fontId="86" fillId="0" borderId="24" xfId="0" applyNumberFormat="1" applyFont="1" applyBorder="1" applyAlignment="1" applyProtection="1">
      <alignment horizontal="center"/>
      <protection/>
    </xf>
    <xf numFmtId="0" fontId="85" fillId="0" borderId="17" xfId="0" applyFont="1" applyBorder="1" applyAlignment="1" applyProtection="1">
      <alignment/>
      <protection/>
    </xf>
    <xf numFmtId="2" fontId="86" fillId="0" borderId="17" xfId="0" applyNumberFormat="1" applyFont="1" applyBorder="1" applyAlignment="1" applyProtection="1">
      <alignment horizontal="center"/>
      <protection/>
    </xf>
    <xf numFmtId="0" fontId="85" fillId="0" borderId="23" xfId="0" applyFont="1" applyBorder="1" applyAlignment="1" applyProtection="1">
      <alignment/>
      <protection/>
    </xf>
    <xf numFmtId="0" fontId="85" fillId="0" borderId="20" xfId="0" applyFont="1" applyBorder="1" applyAlignment="1" applyProtection="1">
      <alignment horizontal="center"/>
      <protection/>
    </xf>
    <xf numFmtId="0" fontId="85" fillId="0" borderId="19" xfId="0" applyFont="1" applyBorder="1" applyAlignment="1" applyProtection="1">
      <alignment horizontal="center"/>
      <protection/>
    </xf>
    <xf numFmtId="2" fontId="85" fillId="0" borderId="0" xfId="0" applyNumberFormat="1" applyFont="1" applyAlignment="1" applyProtection="1">
      <alignment/>
      <protection/>
    </xf>
    <xf numFmtId="0" fontId="85" fillId="0" borderId="0" xfId="0" applyFont="1" applyFill="1" applyBorder="1" applyAlignment="1" applyProtection="1">
      <alignment/>
      <protection/>
    </xf>
    <xf numFmtId="0" fontId="85" fillId="0" borderId="0" xfId="0" applyFont="1" applyFill="1" applyBorder="1" applyAlignment="1" applyProtection="1">
      <alignment horizontal="center"/>
      <protection/>
    </xf>
    <xf numFmtId="2" fontId="85" fillId="0" borderId="13" xfId="0" applyNumberFormat="1" applyFont="1" applyFill="1" applyBorder="1" applyAlignment="1" applyProtection="1">
      <alignment horizontal="center"/>
      <protection/>
    </xf>
    <xf numFmtId="0" fontId="85" fillId="0" borderId="10" xfId="0" applyFont="1" applyFill="1" applyBorder="1" applyAlignment="1" applyProtection="1">
      <alignment horizontal="center"/>
      <protection/>
    </xf>
    <xf numFmtId="2" fontId="85" fillId="0" borderId="0" xfId="0" applyNumberFormat="1" applyFont="1" applyAlignment="1" applyProtection="1">
      <alignment horizontal="center"/>
      <protection/>
    </xf>
    <xf numFmtId="0" fontId="85" fillId="0" borderId="16" xfId="0" applyFont="1" applyBorder="1" applyAlignment="1" applyProtection="1">
      <alignment/>
      <protection/>
    </xf>
    <xf numFmtId="2" fontId="85" fillId="0" borderId="17" xfId="0" applyNumberFormat="1" applyFont="1" applyBorder="1" applyAlignment="1" applyProtection="1">
      <alignment horizontal="center"/>
      <protection/>
    </xf>
    <xf numFmtId="0" fontId="86" fillId="0" borderId="14" xfId="0" applyFont="1" applyBorder="1" applyAlignment="1" applyProtection="1">
      <alignment horizontal="right"/>
      <protection/>
    </xf>
    <xf numFmtId="0" fontId="85" fillId="0" borderId="22" xfId="0" applyFont="1" applyBorder="1" applyAlignment="1" applyProtection="1">
      <alignment/>
      <protection/>
    </xf>
    <xf numFmtId="2" fontId="86" fillId="0" borderId="22" xfId="0" applyNumberFormat="1" applyFont="1" applyBorder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horizontal="center"/>
      <protection/>
    </xf>
    <xf numFmtId="2" fontId="70" fillId="38" borderId="14" xfId="0" applyNumberFormat="1" applyFont="1" applyFill="1" applyBorder="1" applyAlignment="1" applyProtection="1">
      <alignment horizontal="center"/>
      <protection locked="0"/>
    </xf>
    <xf numFmtId="0" fontId="70" fillId="13" borderId="15" xfId="0" applyFont="1" applyFill="1" applyBorder="1" applyAlignment="1" applyProtection="1">
      <alignment horizontal="center"/>
      <protection/>
    </xf>
    <xf numFmtId="2" fontId="70" fillId="9" borderId="14" xfId="0" applyNumberFormat="1" applyFont="1" applyFill="1" applyBorder="1" applyAlignment="1" applyProtection="1">
      <alignment horizontal="center"/>
      <protection locked="0"/>
    </xf>
    <xf numFmtId="0" fontId="71" fillId="0" borderId="15" xfId="0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71" fillId="0" borderId="19" xfId="0" applyFont="1" applyBorder="1" applyAlignment="1" applyProtection="1">
      <alignment horizontal="center"/>
      <protection/>
    </xf>
    <xf numFmtId="0" fontId="71" fillId="0" borderId="20" xfId="0" applyFont="1" applyBorder="1" applyAlignment="1" applyProtection="1">
      <alignment horizontal="center"/>
      <protection/>
    </xf>
    <xf numFmtId="0" fontId="71" fillId="0" borderId="15" xfId="0" applyFont="1" applyFill="1" applyBorder="1" applyAlignment="1" applyProtection="1">
      <alignment horizontal="center"/>
      <protection/>
    </xf>
    <xf numFmtId="0" fontId="71" fillId="0" borderId="22" xfId="0" applyFont="1" applyFill="1" applyBorder="1" applyAlignment="1" applyProtection="1">
      <alignment horizontal="center"/>
      <protection/>
    </xf>
    <xf numFmtId="0" fontId="71" fillId="0" borderId="21" xfId="0" applyFont="1" applyFill="1" applyBorder="1" applyAlignment="1" applyProtection="1">
      <alignment horizontal="center"/>
      <protection/>
    </xf>
    <xf numFmtId="14" fontId="70" fillId="34" borderId="15" xfId="0" applyNumberFormat="1" applyFont="1" applyFill="1" applyBorder="1" applyAlignment="1" applyProtection="1">
      <alignment horizontal="center"/>
      <protection locked="0"/>
    </xf>
    <xf numFmtId="14" fontId="70" fillId="34" borderId="21" xfId="0" applyNumberFormat="1" applyFont="1" applyFill="1" applyBorder="1" applyAlignment="1" applyProtection="1">
      <alignment horizontal="center"/>
      <protection locked="0"/>
    </xf>
    <xf numFmtId="14" fontId="70" fillId="0" borderId="15" xfId="0" applyNumberFormat="1" applyFont="1" applyFill="1" applyBorder="1" applyAlignment="1" applyProtection="1">
      <alignment horizontal="center"/>
      <protection/>
    </xf>
    <xf numFmtId="14" fontId="70" fillId="0" borderId="21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14" fontId="0" fillId="0" borderId="21" xfId="0" applyNumberFormat="1" applyFill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 horizontal="center"/>
      <protection/>
    </xf>
    <xf numFmtId="0" fontId="66" fillId="0" borderId="20" xfId="0" applyFont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14" fontId="0" fillId="0" borderId="22" xfId="0" applyNumberFormat="1" applyFill="1" applyBorder="1" applyAlignment="1" applyProtection="1">
      <alignment horizontal="center"/>
      <protection/>
    </xf>
    <xf numFmtId="0" fontId="66" fillId="0" borderId="15" xfId="0" applyFont="1" applyFill="1" applyBorder="1" applyAlignment="1" applyProtection="1">
      <alignment horizontal="center"/>
      <protection/>
    </xf>
    <xf numFmtId="0" fontId="66" fillId="0" borderId="22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/>
      <protection/>
    </xf>
    <xf numFmtId="0" fontId="66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4" fontId="69" fillId="0" borderId="15" xfId="0" applyNumberFormat="1" applyFont="1" applyFill="1" applyBorder="1" applyAlignment="1" applyProtection="1">
      <alignment horizontal="center"/>
      <protection/>
    </xf>
    <xf numFmtId="14" fontId="69" fillId="0" borderId="21" xfId="0" applyNumberFormat="1" applyFont="1" applyFill="1" applyBorder="1" applyAlignment="1" applyProtection="1">
      <alignment horizontal="center"/>
      <protection/>
    </xf>
    <xf numFmtId="14" fontId="69" fillId="0" borderId="19" xfId="0" applyNumberFormat="1" applyFont="1" applyFill="1" applyBorder="1" applyAlignment="1" applyProtection="1">
      <alignment horizontal="center"/>
      <protection/>
    </xf>
    <xf numFmtId="14" fontId="69" fillId="0" borderId="12" xfId="0" applyNumberFormat="1" applyFont="1" applyFill="1" applyBorder="1" applyAlignment="1" applyProtection="1">
      <alignment horizontal="center"/>
      <protection/>
    </xf>
    <xf numFmtId="2" fontId="68" fillId="0" borderId="17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6" fillId="0" borderId="19" xfId="0" applyFont="1" applyFill="1" applyBorder="1" applyAlignment="1" applyProtection="1">
      <alignment horizontal="center"/>
      <protection/>
    </xf>
    <xf numFmtId="0" fontId="66" fillId="0" borderId="20" xfId="0" applyFont="1" applyFill="1" applyBorder="1" applyAlignment="1" applyProtection="1">
      <alignment horizontal="center"/>
      <protection/>
    </xf>
    <xf numFmtId="1" fontId="70" fillId="0" borderId="15" xfId="0" applyNumberFormat="1" applyFont="1" applyFill="1" applyBorder="1" applyAlignment="1" applyProtection="1">
      <alignment horizontal="center"/>
      <protection/>
    </xf>
    <xf numFmtId="0" fontId="70" fillId="0" borderId="21" xfId="0" applyFont="1" applyFill="1" applyBorder="1" applyAlignment="1" applyProtection="1">
      <alignment/>
      <protection/>
    </xf>
    <xf numFmtId="0" fontId="71" fillId="0" borderId="15" xfId="0" applyFont="1" applyBorder="1" applyAlignment="1" applyProtection="1">
      <alignment horizontal="center"/>
      <protection/>
    </xf>
    <xf numFmtId="0" fontId="71" fillId="0" borderId="21" xfId="0" applyFont="1" applyBorder="1" applyAlignment="1" applyProtection="1">
      <alignment horizontal="center"/>
      <protection/>
    </xf>
    <xf numFmtId="0" fontId="71" fillId="0" borderId="22" xfId="0" applyFont="1" applyBorder="1" applyAlignment="1" applyProtection="1">
      <alignment horizontal="center"/>
      <protection/>
    </xf>
    <xf numFmtId="1" fontId="71" fillId="0" borderId="15" xfId="42" applyNumberFormat="1" applyFont="1" applyFill="1" applyBorder="1" applyAlignment="1" applyProtection="1">
      <alignment horizontal="center"/>
      <protection/>
    </xf>
    <xf numFmtId="1" fontId="70" fillId="0" borderId="21" xfId="42" applyNumberFormat="1" applyFont="1" applyFill="1" applyBorder="1" applyAlignment="1" applyProtection="1">
      <alignment horizontal="center"/>
      <protection/>
    </xf>
    <xf numFmtId="1" fontId="86" fillId="0" borderId="15" xfId="0" applyNumberFormat="1" applyFont="1" applyBorder="1" applyAlignment="1" applyProtection="1">
      <alignment horizontal="center"/>
      <protection/>
    </xf>
    <xf numFmtId="1" fontId="85" fillId="0" borderId="21" xfId="0" applyNumberFormat="1" applyFont="1" applyBorder="1" applyAlignment="1" applyProtection="1">
      <alignment horizontal="center"/>
      <protection/>
    </xf>
    <xf numFmtId="0" fontId="71" fillId="0" borderId="24" xfId="0" applyFont="1" applyBorder="1" applyAlignment="1" applyProtection="1">
      <alignment/>
      <protection/>
    </xf>
    <xf numFmtId="1" fontId="70" fillId="0" borderId="21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" fontId="86" fillId="0" borderId="15" xfId="0" applyNumberFormat="1" applyFont="1" applyBorder="1" applyAlignment="1" applyProtection="1">
      <alignment horizontal="center"/>
      <protection/>
    </xf>
    <xf numFmtId="0" fontId="85" fillId="0" borderId="22" xfId="0" applyFont="1" applyBorder="1" applyAlignment="1" applyProtection="1">
      <alignment/>
      <protection/>
    </xf>
    <xf numFmtId="0" fontId="85" fillId="0" borderId="21" xfId="0" applyFont="1" applyBorder="1" applyAlignment="1" applyProtection="1">
      <alignment/>
      <protection/>
    </xf>
    <xf numFmtId="2" fontId="86" fillId="0" borderId="22" xfId="0" applyNumberFormat="1" applyFont="1" applyBorder="1" applyAlignment="1" applyProtection="1">
      <alignment horizontal="center"/>
      <protection/>
    </xf>
    <xf numFmtId="2" fontId="86" fillId="0" borderId="21" xfId="0" applyNumberFormat="1" applyFont="1" applyBorder="1" applyAlignment="1" applyProtection="1">
      <alignment horizontal="center"/>
      <protection/>
    </xf>
    <xf numFmtId="2" fontId="71" fillId="0" borderId="15" xfId="0" applyNumberFormat="1" applyFont="1" applyBorder="1" applyAlignment="1" applyProtection="1">
      <alignment horizontal="center"/>
      <protection/>
    </xf>
    <xf numFmtId="2" fontId="71" fillId="0" borderId="22" xfId="0" applyNumberFormat="1" applyFont="1" applyBorder="1" applyAlignment="1" applyProtection="1">
      <alignment horizontal="center"/>
      <protection/>
    </xf>
    <xf numFmtId="2" fontId="71" fillId="0" borderId="21" xfId="0" applyNumberFormat="1" applyFont="1" applyBorder="1" applyAlignment="1" applyProtection="1">
      <alignment horizontal="center"/>
      <protection/>
    </xf>
    <xf numFmtId="0" fontId="70" fillId="0" borderId="22" xfId="0" applyFont="1" applyBorder="1" applyAlignment="1" applyProtection="1">
      <alignment/>
      <protection/>
    </xf>
    <xf numFmtId="0" fontId="70" fillId="0" borderId="2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93" fillId="0" borderId="15" xfId="0" applyFont="1" applyFill="1" applyBorder="1" applyAlignment="1" applyProtection="1">
      <alignment/>
      <protection/>
    </xf>
    <xf numFmtId="0" fontId="93" fillId="0" borderId="21" xfId="0" applyFont="1" applyBorder="1" applyAlignment="1" applyProtection="1">
      <alignment/>
      <protection/>
    </xf>
    <xf numFmtId="1" fontId="71" fillId="0" borderId="15" xfId="0" applyNumberFormat="1" applyFon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2" fontId="67" fillId="0" borderId="15" xfId="0" applyNumberFormat="1" applyFont="1" applyBorder="1" applyAlignment="1" applyProtection="1">
      <alignment horizontal="center"/>
      <protection/>
    </xf>
    <xf numFmtId="2" fontId="67" fillId="0" borderId="22" xfId="0" applyNumberFormat="1" applyFont="1" applyBorder="1" applyAlignment="1" applyProtection="1">
      <alignment horizontal="center"/>
      <protection/>
    </xf>
    <xf numFmtId="2" fontId="67" fillId="0" borderId="21" xfId="0" applyNumberFormat="1" applyFont="1" applyBorder="1" applyAlignment="1" applyProtection="1">
      <alignment horizontal="center"/>
      <protection/>
    </xf>
    <xf numFmtId="0" fontId="73" fillId="0" borderId="15" xfId="0" applyFont="1" applyFill="1" applyBorder="1" applyAlignment="1" applyProtection="1">
      <alignment/>
      <protection/>
    </xf>
    <xf numFmtId="0" fontId="73" fillId="0" borderId="21" xfId="0" applyFont="1" applyBorder="1" applyAlignment="1" applyProtection="1">
      <alignment/>
      <protection/>
    </xf>
    <xf numFmtId="0" fontId="72" fillId="0" borderId="22" xfId="0" applyFont="1" applyBorder="1" applyAlignment="1" applyProtection="1">
      <alignment/>
      <protection/>
    </xf>
    <xf numFmtId="0" fontId="72" fillId="0" borderId="21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0" borderId="15" xfId="0" applyFont="1" applyBorder="1" applyAlignment="1" applyProtection="1">
      <alignment horizontal="center"/>
      <protection/>
    </xf>
    <xf numFmtId="0" fontId="74" fillId="0" borderId="22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1" fontId="74" fillId="0" borderId="0" xfId="42" applyNumberFormat="1" applyFont="1" applyFill="1" applyBorder="1" applyAlignment="1" applyProtection="1">
      <alignment horizontal="center"/>
      <protection/>
    </xf>
    <xf numFmtId="1" fontId="73" fillId="0" borderId="0" xfId="42" applyNumberFormat="1" applyFont="1" applyFill="1" applyBorder="1" applyAlignment="1" applyProtection="1">
      <alignment horizontal="center"/>
      <protection/>
    </xf>
    <xf numFmtId="1" fontId="67" fillId="0" borderId="15" xfId="42" applyNumberFormat="1" applyFont="1" applyFill="1" applyBorder="1" applyAlignment="1" applyProtection="1">
      <alignment horizontal="center"/>
      <protection/>
    </xf>
    <xf numFmtId="1" fontId="67" fillId="0" borderId="21" xfId="42" applyNumberFormat="1" applyFont="1" applyFill="1" applyBorder="1" applyAlignment="1" applyProtection="1">
      <alignment horizontal="center"/>
      <protection/>
    </xf>
    <xf numFmtId="1" fontId="67" fillId="0" borderId="15" xfId="0" applyNumberFormat="1" applyFont="1" applyBorder="1" applyAlignment="1" applyProtection="1">
      <alignment horizontal="center"/>
      <protection/>
    </xf>
    <xf numFmtId="1" fontId="67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theme="1"/>
        </patternFill>
      </fill>
    </dxf>
    <dxf>
      <font>
        <color theme="8" tint="0.3999499976634979"/>
      </font>
    </dxf>
    <dxf>
      <font>
        <color theme="8" tint="0.3999499976634979"/>
      </font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8" tint="0.3999499976634979"/>
      </font>
    </dxf>
    <dxf>
      <font>
        <color theme="0"/>
      </font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3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theme="0"/>
      </font>
      <fill>
        <patternFill>
          <bgColor theme="1"/>
        </patternFill>
      </fill>
      <border/>
    </dxf>
    <dxf>
      <font>
        <color theme="8" tint="0.3999499976634979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b/>
        <i val="0"/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7</xdr:col>
      <xdr:colOff>514350</xdr:colOff>
      <xdr:row>3</xdr:row>
      <xdr:rowOff>171450</xdr:rowOff>
    </xdr:to>
    <xdr:sp>
      <xdr:nvSpPr>
        <xdr:cNvPr id="1" name="Left Brace 6"/>
        <xdr:cNvSpPr>
          <a:spLocks/>
        </xdr:cNvSpPr>
      </xdr:nvSpPr>
      <xdr:spPr>
        <a:xfrm>
          <a:off x="4076700" y="276225"/>
          <a:ext cx="1371600" cy="333375"/>
        </a:xfrm>
        <a:prstGeom prst="lef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19050</xdr:rowOff>
    </xdr:from>
    <xdr:to>
      <xdr:col>7</xdr:col>
      <xdr:colOff>552450</xdr:colOff>
      <xdr:row>6</xdr:row>
      <xdr:rowOff>0</xdr:rowOff>
    </xdr:to>
    <xdr:sp>
      <xdr:nvSpPr>
        <xdr:cNvPr id="2" name="Left Brace 7"/>
        <xdr:cNvSpPr>
          <a:spLocks/>
        </xdr:cNvSpPr>
      </xdr:nvSpPr>
      <xdr:spPr>
        <a:xfrm>
          <a:off x="4095750" y="628650"/>
          <a:ext cx="1390650" cy="323850"/>
        </a:xfrm>
        <a:prstGeom prst="lef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171450</xdr:rowOff>
    </xdr:from>
    <xdr:to>
      <xdr:col>8</xdr:col>
      <xdr:colOff>57150</xdr:colOff>
      <xdr:row>3</xdr:row>
      <xdr:rowOff>152400</xdr:rowOff>
    </xdr:to>
    <xdr:sp>
      <xdr:nvSpPr>
        <xdr:cNvPr id="1" name="Left Brace 5"/>
        <xdr:cNvSpPr>
          <a:spLocks/>
        </xdr:cNvSpPr>
      </xdr:nvSpPr>
      <xdr:spPr>
        <a:xfrm>
          <a:off x="4076700" y="333375"/>
          <a:ext cx="1571625" cy="323850"/>
        </a:xfrm>
        <a:prstGeom prst="lef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8</xdr:col>
      <xdr:colOff>38100</xdr:colOff>
      <xdr:row>5</xdr:row>
      <xdr:rowOff>171450</xdr:rowOff>
    </xdr:to>
    <xdr:sp>
      <xdr:nvSpPr>
        <xdr:cNvPr id="2" name="Left Brace 6"/>
        <xdr:cNvSpPr>
          <a:spLocks/>
        </xdr:cNvSpPr>
      </xdr:nvSpPr>
      <xdr:spPr>
        <a:xfrm>
          <a:off x="4076700" y="676275"/>
          <a:ext cx="1552575" cy="342900"/>
        </a:xfrm>
        <a:prstGeom prst="lef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19050</xdr:rowOff>
    </xdr:from>
    <xdr:to>
      <xdr:col>15</xdr:col>
      <xdr:colOff>381000</xdr:colOff>
      <xdr:row>10</xdr:row>
      <xdr:rowOff>19050</xdr:rowOff>
    </xdr:to>
    <xdr:sp>
      <xdr:nvSpPr>
        <xdr:cNvPr id="3" name="Left-Right Arrow 4"/>
        <xdr:cNvSpPr>
          <a:spLocks/>
        </xdr:cNvSpPr>
      </xdr:nvSpPr>
      <xdr:spPr>
        <a:xfrm>
          <a:off x="8582025" y="1552575"/>
          <a:ext cx="1400175" cy="171450"/>
        </a:xfrm>
        <a:prstGeom prst="leftRightArrow">
          <a:avLst>
            <a:gd name="adj" fmla="val -4388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19050</xdr:rowOff>
    </xdr:from>
    <xdr:to>
      <xdr:col>13</xdr:col>
      <xdr:colOff>838200</xdr:colOff>
      <xdr:row>9</xdr:row>
      <xdr:rowOff>152400</xdr:rowOff>
    </xdr:to>
    <xdr:sp>
      <xdr:nvSpPr>
        <xdr:cNvPr id="1" name="Left-Right Arrow 8"/>
        <xdr:cNvSpPr>
          <a:spLocks/>
        </xdr:cNvSpPr>
      </xdr:nvSpPr>
      <xdr:spPr>
        <a:xfrm>
          <a:off x="8943975" y="1438275"/>
          <a:ext cx="733425" cy="133350"/>
        </a:xfrm>
        <a:prstGeom prst="leftRightArrow">
          <a:avLst>
            <a:gd name="adj" fmla="val -411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1</xdr:row>
      <xdr:rowOff>142875</xdr:rowOff>
    </xdr:from>
    <xdr:to>
      <xdr:col>6</xdr:col>
      <xdr:colOff>476250</xdr:colOff>
      <xdr:row>4</xdr:row>
      <xdr:rowOff>9525</xdr:rowOff>
    </xdr:to>
    <xdr:sp>
      <xdr:nvSpPr>
        <xdr:cNvPr id="2" name="Left Brace 6"/>
        <xdr:cNvSpPr>
          <a:spLocks/>
        </xdr:cNvSpPr>
      </xdr:nvSpPr>
      <xdr:spPr>
        <a:xfrm>
          <a:off x="4400550" y="238125"/>
          <a:ext cx="828675" cy="361950"/>
        </a:xfrm>
        <a:prstGeom prst="lef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152400</xdr:rowOff>
    </xdr:from>
    <xdr:to>
      <xdr:col>6</xdr:col>
      <xdr:colOff>466725</xdr:colOff>
      <xdr:row>6</xdr:row>
      <xdr:rowOff>19050</xdr:rowOff>
    </xdr:to>
    <xdr:sp>
      <xdr:nvSpPr>
        <xdr:cNvPr id="3" name="Left Brace 7"/>
        <xdr:cNvSpPr>
          <a:spLocks/>
        </xdr:cNvSpPr>
      </xdr:nvSpPr>
      <xdr:spPr>
        <a:xfrm>
          <a:off x="4400550" y="581025"/>
          <a:ext cx="819150" cy="352425"/>
        </a:xfrm>
        <a:prstGeom prst="lef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showGridLines="0" showRowColHeaders="0" tabSelected="1" zoomScalePageLayoutView="0" workbookViewId="0" topLeftCell="A1">
      <selection activeCell="D15" sqref="D15"/>
    </sheetView>
  </sheetViews>
  <sheetFormatPr defaultColWidth="9.140625" defaultRowHeight="15"/>
  <cols>
    <col min="2" max="2" width="57.00390625" style="0" bestFit="1" customWidth="1"/>
    <col min="4" max="4" width="23.8515625" style="0" bestFit="1" customWidth="1"/>
  </cols>
  <sheetData>
    <row r="1" ht="9" customHeight="1"/>
    <row r="2" ht="15.75">
      <c r="B2" s="205" t="s">
        <v>157</v>
      </c>
    </row>
    <row r="3" ht="9" customHeight="1"/>
    <row r="4" spans="1:2" ht="15">
      <c r="A4" s="206" t="s">
        <v>158</v>
      </c>
      <c r="B4" t="s">
        <v>159</v>
      </c>
    </row>
    <row r="5" ht="15">
      <c r="A5" s="206"/>
    </row>
    <row r="6" spans="1:2" ht="15">
      <c r="A6" s="206" t="s">
        <v>160</v>
      </c>
      <c r="B6" t="s">
        <v>161</v>
      </c>
    </row>
    <row r="7" spans="1:2" ht="15">
      <c r="A7" s="206"/>
      <c r="B7" t="s">
        <v>162</v>
      </c>
    </row>
    <row r="8" spans="1:2" ht="15">
      <c r="A8" s="206"/>
      <c r="B8" t="s">
        <v>163</v>
      </c>
    </row>
    <row r="9" ht="15">
      <c r="B9" t="s">
        <v>164</v>
      </c>
    </row>
    <row r="11" spans="1:2" ht="15">
      <c r="A11" s="206" t="s">
        <v>165</v>
      </c>
      <c r="B11" s="207" t="s">
        <v>182</v>
      </c>
    </row>
    <row r="12" spans="1:2" ht="15">
      <c r="A12" s="206"/>
      <c r="B12" s="207"/>
    </row>
    <row r="13" spans="1:2" ht="15">
      <c r="A13" s="206" t="s">
        <v>166</v>
      </c>
      <c r="B13" t="s">
        <v>184</v>
      </c>
    </row>
    <row r="14" ht="15.75" thickBot="1">
      <c r="A14" s="206"/>
    </row>
    <row r="15" spans="1:5" ht="15.75" thickBot="1">
      <c r="A15" s="206"/>
      <c r="B15" s="235" t="s">
        <v>179</v>
      </c>
      <c r="C15" s="236"/>
      <c r="D15" s="359"/>
      <c r="E15" s="243"/>
    </row>
    <row r="16" ht="15.75" thickBot="1">
      <c r="E16" s="243"/>
    </row>
    <row r="17" spans="2:5" ht="15.75" thickBot="1">
      <c r="B17" s="208" t="s">
        <v>37</v>
      </c>
      <c r="C17" s="209"/>
      <c r="D17" s="214"/>
      <c r="E17" s="244">
        <f>IF(0,"",(D17/24))</f>
        <v>0</v>
      </c>
    </row>
    <row r="18" ht="7.5" customHeight="1" thickBot="1">
      <c r="E18" s="243"/>
    </row>
    <row r="19" spans="2:5" ht="15.75" thickBot="1">
      <c r="B19" s="208" t="s">
        <v>60</v>
      </c>
      <c r="C19" s="209"/>
      <c r="D19" s="214"/>
      <c r="E19" s="244">
        <f>IF(0,"",(D19/24))</f>
        <v>0</v>
      </c>
    </row>
    <row r="20" ht="9" customHeight="1" thickBot="1">
      <c r="E20" s="243"/>
    </row>
    <row r="21" spans="2:5" ht="15.75" thickBot="1">
      <c r="B21" s="208" t="s">
        <v>61</v>
      </c>
      <c r="C21" s="209"/>
      <c r="D21" s="214"/>
      <c r="E21" s="244">
        <f>IF(0,"",(D21/24))</f>
        <v>0</v>
      </c>
    </row>
    <row r="22" ht="15">
      <c r="E22" s="243"/>
    </row>
    <row r="23" spans="2:5" ht="15.75" thickBot="1">
      <c r="B23" t="s">
        <v>181</v>
      </c>
      <c r="C23" t="s">
        <v>57</v>
      </c>
      <c r="D23" t="s">
        <v>56</v>
      </c>
      <c r="E23" s="243"/>
    </row>
    <row r="24" spans="2:5" ht="15.75" thickBot="1">
      <c r="B24" s="210" t="s">
        <v>49</v>
      </c>
      <c r="C24" s="214"/>
      <c r="D24" s="215"/>
      <c r="E24" s="244">
        <f>IF(0,"",(C24/24))</f>
        <v>0</v>
      </c>
    </row>
    <row r="25" spans="2:5" ht="15.75" thickBot="1">
      <c r="B25" s="210" t="s">
        <v>50</v>
      </c>
      <c r="C25" s="214"/>
      <c r="D25" s="215"/>
      <c r="E25" s="244">
        <f aca="true" t="shared" si="0" ref="E25:E31">IF(0,"",(C25/24))</f>
        <v>0</v>
      </c>
    </row>
    <row r="26" spans="2:5" ht="15.75" thickBot="1">
      <c r="B26" s="210" t="s">
        <v>51</v>
      </c>
      <c r="C26" s="214"/>
      <c r="D26" s="215"/>
      <c r="E26" s="244">
        <f t="shared" si="0"/>
        <v>0</v>
      </c>
    </row>
    <row r="27" spans="2:5" ht="15.75" thickBot="1">
      <c r="B27" s="210" t="s">
        <v>52</v>
      </c>
      <c r="C27" s="214"/>
      <c r="D27" s="215"/>
      <c r="E27" s="244">
        <f t="shared" si="0"/>
        <v>0</v>
      </c>
    </row>
    <row r="28" spans="2:5" ht="15.75" thickBot="1">
      <c r="B28" s="210" t="s">
        <v>53</v>
      </c>
      <c r="C28" s="214"/>
      <c r="D28" s="215"/>
      <c r="E28" s="244">
        <f t="shared" si="0"/>
        <v>0</v>
      </c>
    </row>
    <row r="29" spans="2:5" ht="15.75" thickBot="1">
      <c r="B29" s="210" t="s">
        <v>54</v>
      </c>
      <c r="C29" s="214"/>
      <c r="D29" s="215"/>
      <c r="E29" s="244">
        <f t="shared" si="0"/>
        <v>0</v>
      </c>
    </row>
    <row r="30" spans="2:5" ht="15.75" thickBot="1">
      <c r="B30" s="210" t="s">
        <v>63</v>
      </c>
      <c r="C30" s="214"/>
      <c r="D30" s="215"/>
      <c r="E30" s="244">
        <f t="shared" si="0"/>
        <v>0</v>
      </c>
    </row>
    <row r="31" spans="2:5" ht="15.75" thickBot="1">
      <c r="B31" s="210" t="s">
        <v>64</v>
      </c>
      <c r="C31" s="214"/>
      <c r="D31" s="215"/>
      <c r="E31" s="244">
        <f t="shared" si="0"/>
        <v>0</v>
      </c>
    </row>
    <row r="32" spans="2:5" ht="15">
      <c r="B32" t="s">
        <v>167</v>
      </c>
      <c r="D32" s="246">
        <f>(SUM(D24:D31)/100)</f>
        <v>0</v>
      </c>
      <c r="E32" s="243"/>
    </row>
    <row r="33" ht="15">
      <c r="E33" s="243"/>
    </row>
    <row r="34" spans="2:5" ht="15">
      <c r="B34" t="s">
        <v>168</v>
      </c>
      <c r="E34" s="243"/>
    </row>
    <row r="35" spans="2:5" ht="15.75" thickBot="1">
      <c r="B35" t="s">
        <v>169</v>
      </c>
      <c r="E35" s="243"/>
    </row>
    <row r="36" spans="2:5" ht="15.75" thickBot="1">
      <c r="B36" s="208" t="s">
        <v>170</v>
      </c>
      <c r="C36" s="209"/>
      <c r="D36" s="215"/>
      <c r="E36" s="243"/>
    </row>
    <row r="37" spans="2:5" ht="15.75" thickBot="1">
      <c r="B37" s="208" t="s">
        <v>38</v>
      </c>
      <c r="C37" s="209"/>
      <c r="D37" s="214"/>
      <c r="E37" s="244">
        <f>IF(0,"",(D37/24))</f>
        <v>0</v>
      </c>
    </row>
    <row r="38" ht="15">
      <c r="E38" s="243"/>
    </row>
    <row r="39" spans="2:5" ht="15">
      <c r="B39" t="s">
        <v>171</v>
      </c>
      <c r="E39" s="243"/>
    </row>
    <row r="40" spans="2:5" ht="15.75" thickBot="1">
      <c r="B40" t="s">
        <v>172</v>
      </c>
      <c r="E40" s="243"/>
    </row>
    <row r="41" spans="2:5" ht="15.75" thickBot="1">
      <c r="B41" s="208" t="s">
        <v>170</v>
      </c>
      <c r="C41" s="209"/>
      <c r="D41" s="215"/>
      <c r="E41" s="243"/>
    </row>
    <row r="42" spans="2:5" ht="15.75" thickBot="1">
      <c r="B42" s="208" t="s">
        <v>39</v>
      </c>
      <c r="C42" s="209"/>
      <c r="D42" s="214"/>
      <c r="E42" s="244">
        <f>IF(0,"",(D42/24))</f>
        <v>0</v>
      </c>
    </row>
    <row r="43" ht="15">
      <c r="E43" s="243"/>
    </row>
    <row r="44" spans="2:5" ht="15">
      <c r="B44" t="s">
        <v>173</v>
      </c>
      <c r="E44" s="243"/>
    </row>
    <row r="45" spans="2:5" ht="15.75" thickBot="1">
      <c r="B45" t="s">
        <v>174</v>
      </c>
      <c r="E45" s="243"/>
    </row>
    <row r="46" spans="2:5" ht="15.75" thickBot="1">
      <c r="B46" s="208" t="s">
        <v>170</v>
      </c>
      <c r="C46" s="209"/>
      <c r="D46" s="215"/>
      <c r="E46" s="243"/>
    </row>
    <row r="47" spans="2:5" ht="15.75" thickBot="1">
      <c r="B47" s="208" t="s">
        <v>105</v>
      </c>
      <c r="C47" s="209"/>
      <c r="D47" s="215"/>
      <c r="E47" s="244">
        <f>IF(0,"",(D47/24))</f>
        <v>0</v>
      </c>
    </row>
    <row r="48" ht="15.75" thickBot="1">
      <c r="E48" s="243"/>
    </row>
    <row r="49" spans="2:6" ht="15.75" thickBot="1">
      <c r="B49" s="208" t="s">
        <v>40</v>
      </c>
      <c r="C49" s="209"/>
      <c r="D49" s="214"/>
      <c r="E49" s="245">
        <f>IF(0,"",(D49/24))</f>
        <v>0</v>
      </c>
      <c r="F49">
        <f>IF(E49&gt;0,"hours:min","")</f>
      </c>
    </row>
  </sheetData>
  <sheetProtection password="D3EE" sheet="1" objects="1" scenarios="1" selectLockedCells="1"/>
  <conditionalFormatting sqref="E17">
    <cfRule type="cellIs" priority="11" dxfId="55" operator="equal">
      <formula>0</formula>
    </cfRule>
  </conditionalFormatting>
  <conditionalFormatting sqref="E19">
    <cfRule type="cellIs" priority="10" dxfId="55" operator="equal">
      <formula>0</formula>
    </cfRule>
  </conditionalFormatting>
  <conditionalFormatting sqref="E21">
    <cfRule type="cellIs" priority="9" dxfId="55" operator="equal">
      <formula>0</formula>
    </cfRule>
  </conditionalFormatting>
  <conditionalFormatting sqref="E24:E31">
    <cfRule type="cellIs" priority="8" dxfId="55" operator="equal">
      <formula>0</formula>
    </cfRule>
  </conditionalFormatting>
  <conditionalFormatting sqref="E37">
    <cfRule type="cellIs" priority="7" dxfId="55" operator="equal">
      <formula>0</formula>
    </cfRule>
  </conditionalFormatting>
  <conditionalFormatting sqref="E42">
    <cfRule type="cellIs" priority="6" dxfId="55" operator="equal">
      <formula>0</formula>
    </cfRule>
  </conditionalFormatting>
  <conditionalFormatting sqref="E47">
    <cfRule type="cellIs" priority="5" dxfId="55" operator="equal">
      <formula>0</formula>
    </cfRule>
  </conditionalFormatting>
  <conditionalFormatting sqref="E49">
    <cfRule type="cellIs" priority="4" dxfId="55" operator="equal">
      <formula>0</formula>
    </cfRule>
  </conditionalFormatting>
  <conditionalFormatting sqref="D49 D46:D47 D41:D42 D36:D37 C24:D31 D21 D19 D17 D15">
    <cfRule type="containsBlanks" priority="14" dxfId="46">
      <formula>LEN(TRIM(C15))=0</formula>
    </cfRule>
  </conditionalFormatting>
  <conditionalFormatting sqref="D15 D17 D19 D21 C24:D31 D36:D37 D41:D42 D46:D47 D49">
    <cfRule type="notContainsBlanks" priority="12" dxfId="56">
      <formula>LEN(TRIM(C15))&gt;0</formula>
    </cfRule>
  </conditionalFormatting>
  <printOptions horizontalCentered="1" verticalCentered="1"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98"/>
  <sheetViews>
    <sheetView showGridLines="0" showRowColHeaders="0" zoomScalePageLayoutView="0" workbookViewId="0" topLeftCell="A1">
      <selection activeCell="C2" sqref="C2"/>
    </sheetView>
  </sheetViews>
  <sheetFormatPr defaultColWidth="9.140625" defaultRowHeight="15"/>
  <cols>
    <col min="1" max="1" width="1.7109375" style="176" customWidth="1"/>
    <col min="2" max="2" width="57.7109375" style="176" bestFit="1" customWidth="1"/>
    <col min="3" max="3" width="35.421875" style="176" customWidth="1"/>
    <col min="4" max="4" width="21.7109375" style="176" bestFit="1" customWidth="1"/>
    <col min="5" max="5" width="39.00390625" style="185" bestFit="1" customWidth="1"/>
    <col min="6" max="6" width="9.8515625" style="185" bestFit="1" customWidth="1"/>
    <col min="7" max="7" width="20.7109375" style="185" bestFit="1" customWidth="1"/>
    <col min="8" max="8" width="16.7109375" style="185" bestFit="1" customWidth="1"/>
    <col min="9" max="16384" width="9.140625" style="176" customWidth="1"/>
  </cols>
  <sheetData>
    <row r="1" ht="15" customHeight="1" thickBot="1"/>
    <row r="2" spans="2:8" ht="15">
      <c r="B2" s="217" t="s">
        <v>41</v>
      </c>
      <c r="C2" s="218"/>
      <c r="H2" s="57"/>
    </row>
    <row r="3" spans="2:8" ht="15.75">
      <c r="B3" s="230" t="s">
        <v>178</v>
      </c>
      <c r="C3" s="340"/>
      <c r="H3" s="57"/>
    </row>
    <row r="4" spans="2:8" ht="15">
      <c r="B4" s="233" t="s">
        <v>179</v>
      </c>
      <c r="C4" s="234"/>
      <c r="H4" s="57"/>
    </row>
    <row r="5" spans="2:8" ht="15">
      <c r="B5" s="233" t="s">
        <v>180</v>
      </c>
      <c r="C5" s="234"/>
      <c r="H5" s="57"/>
    </row>
    <row r="6" spans="2:8" ht="15.75">
      <c r="B6" s="230" t="s">
        <v>73</v>
      </c>
      <c r="C6" s="341"/>
      <c r="H6" s="57"/>
    </row>
    <row r="7" spans="2:8" ht="15">
      <c r="B7" s="219" t="s">
        <v>29</v>
      </c>
      <c r="C7" s="247"/>
      <c r="H7" s="57"/>
    </row>
    <row r="8" spans="2:8" ht="15">
      <c r="B8" s="219" t="s">
        <v>71</v>
      </c>
      <c r="C8" s="220"/>
      <c r="D8" s="248">
        <f>C8/24</f>
        <v>0</v>
      </c>
      <c r="H8" s="57"/>
    </row>
    <row r="9" spans="2:8" ht="15">
      <c r="B9" s="219" t="s">
        <v>72</v>
      </c>
      <c r="C9" s="220"/>
      <c r="D9" s="248">
        <f aca="true" t="shared" si="0" ref="D9:D14">C9/24</f>
        <v>0</v>
      </c>
      <c r="H9" s="57"/>
    </row>
    <row r="10" spans="2:8" ht="15">
      <c r="B10" s="219" t="s">
        <v>70</v>
      </c>
      <c r="C10" s="220"/>
      <c r="D10" s="248">
        <f t="shared" si="0"/>
        <v>0</v>
      </c>
      <c r="H10" s="57"/>
    </row>
    <row r="11" spans="2:8" ht="15">
      <c r="B11" s="219" t="s">
        <v>69</v>
      </c>
      <c r="C11" s="220"/>
      <c r="D11" s="248">
        <f t="shared" si="0"/>
        <v>0</v>
      </c>
      <c r="H11" s="57"/>
    </row>
    <row r="12" spans="2:8" ht="15">
      <c r="B12" s="219" t="s">
        <v>37</v>
      </c>
      <c r="C12" s="220"/>
      <c r="D12" s="248">
        <f t="shared" si="0"/>
        <v>0</v>
      </c>
      <c r="H12" s="57"/>
    </row>
    <row r="13" spans="2:8" ht="15">
      <c r="B13" s="219" t="s">
        <v>60</v>
      </c>
      <c r="C13" s="220"/>
      <c r="D13" s="248">
        <f t="shared" si="0"/>
        <v>0</v>
      </c>
      <c r="H13" s="57"/>
    </row>
    <row r="14" spans="2:8" ht="15">
      <c r="B14" s="219" t="s">
        <v>61</v>
      </c>
      <c r="C14" s="220"/>
      <c r="D14" s="248">
        <f t="shared" si="0"/>
        <v>0</v>
      </c>
      <c r="H14" s="57"/>
    </row>
    <row r="15" spans="2:8" ht="15">
      <c r="B15" s="221" t="s">
        <v>127</v>
      </c>
      <c r="C15" s="222"/>
      <c r="H15" s="57"/>
    </row>
    <row r="16" spans="2:8" ht="15.75">
      <c r="B16" s="231" t="s">
        <v>124</v>
      </c>
      <c r="C16" s="341"/>
      <c r="H16" s="57"/>
    </row>
    <row r="17" spans="2:8" ht="15">
      <c r="B17" s="223" t="s">
        <v>201</v>
      </c>
      <c r="C17" s="220"/>
      <c r="D17" s="249">
        <f aca="true" t="shared" si="1" ref="D17:D29">C17/24</f>
        <v>0</v>
      </c>
      <c r="E17" s="250">
        <f>IF(C17=0,"","(hours:min)")</f>
      </c>
      <c r="H17" s="57"/>
    </row>
    <row r="18" spans="2:8" ht="15">
      <c r="B18" s="223" t="s">
        <v>202</v>
      </c>
      <c r="C18" s="220"/>
      <c r="D18" s="249">
        <f t="shared" si="1"/>
        <v>0</v>
      </c>
      <c r="E18" s="250">
        <f aca="true" t="shared" si="2" ref="E18:E29">IF(C18=0,"","(hours:min)")</f>
      </c>
      <c r="H18" s="57"/>
    </row>
    <row r="19" spans="2:8" ht="15">
      <c r="B19" s="223" t="s">
        <v>203</v>
      </c>
      <c r="C19" s="220"/>
      <c r="D19" s="249">
        <f t="shared" si="1"/>
        <v>0</v>
      </c>
      <c r="E19" s="250">
        <f t="shared" si="2"/>
      </c>
      <c r="H19" s="57"/>
    </row>
    <row r="20" spans="2:8" ht="15">
      <c r="B20" s="223" t="s">
        <v>199</v>
      </c>
      <c r="C20" s="220"/>
      <c r="D20" s="249">
        <f t="shared" si="1"/>
        <v>0</v>
      </c>
      <c r="E20" s="250">
        <f t="shared" si="2"/>
      </c>
      <c r="H20" s="57"/>
    </row>
    <row r="21" spans="2:8" ht="15">
      <c r="B21" s="223" t="s">
        <v>200</v>
      </c>
      <c r="C21" s="220"/>
      <c r="D21" s="249">
        <f t="shared" si="1"/>
        <v>0</v>
      </c>
      <c r="E21" s="250">
        <f t="shared" si="2"/>
      </c>
      <c r="H21" s="57"/>
    </row>
    <row r="22" spans="2:8" ht="15">
      <c r="B22" s="223" t="s">
        <v>204</v>
      </c>
      <c r="C22" s="220"/>
      <c r="D22" s="249">
        <f t="shared" si="1"/>
        <v>0</v>
      </c>
      <c r="E22" s="250">
        <f t="shared" si="2"/>
      </c>
      <c r="H22" s="57"/>
    </row>
    <row r="23" spans="2:8" ht="15.75">
      <c r="B23" s="231" t="s">
        <v>125</v>
      </c>
      <c r="C23" s="341"/>
      <c r="H23" s="57"/>
    </row>
    <row r="24" spans="2:8" ht="15">
      <c r="B24" s="223" t="s">
        <v>205</v>
      </c>
      <c r="C24" s="220"/>
      <c r="D24" s="249">
        <f t="shared" si="1"/>
        <v>0</v>
      </c>
      <c r="E24" s="250">
        <f t="shared" si="2"/>
      </c>
      <c r="H24" s="57"/>
    </row>
    <row r="25" spans="2:8" ht="15">
      <c r="B25" s="223" t="s">
        <v>206</v>
      </c>
      <c r="C25" s="220"/>
      <c r="D25" s="249">
        <f t="shared" si="1"/>
        <v>0</v>
      </c>
      <c r="E25" s="250">
        <f t="shared" si="2"/>
      </c>
      <c r="H25" s="57"/>
    </row>
    <row r="26" spans="2:8" ht="15">
      <c r="B26" s="223" t="s">
        <v>207</v>
      </c>
      <c r="C26" s="220"/>
      <c r="D26" s="249">
        <f t="shared" si="1"/>
        <v>0</v>
      </c>
      <c r="E26" s="250">
        <f t="shared" si="2"/>
      </c>
      <c r="H26" s="57"/>
    </row>
    <row r="27" spans="2:8" ht="15">
      <c r="B27" s="223" t="s">
        <v>208</v>
      </c>
      <c r="C27" s="220"/>
      <c r="D27" s="249">
        <f t="shared" si="1"/>
        <v>0</v>
      </c>
      <c r="E27" s="250">
        <f t="shared" si="2"/>
      </c>
      <c r="H27" s="57"/>
    </row>
    <row r="28" spans="2:8" ht="15">
      <c r="B28" s="223" t="s">
        <v>209</v>
      </c>
      <c r="C28" s="220"/>
      <c r="D28" s="249">
        <f t="shared" si="1"/>
        <v>0</v>
      </c>
      <c r="E28" s="250">
        <f t="shared" si="2"/>
      </c>
      <c r="H28" s="57"/>
    </row>
    <row r="29" spans="2:8" ht="15">
      <c r="B29" s="223" t="s">
        <v>210</v>
      </c>
      <c r="C29" s="220"/>
      <c r="D29" s="249">
        <f t="shared" si="1"/>
        <v>0</v>
      </c>
      <c r="E29" s="250">
        <f t="shared" si="2"/>
      </c>
      <c r="H29" s="57"/>
    </row>
    <row r="30" spans="2:8" ht="15.75">
      <c r="B30" s="232" t="s">
        <v>183</v>
      </c>
      <c r="C30" s="342"/>
      <c r="E30" s="57"/>
      <c r="F30" s="170"/>
      <c r="G30" s="186"/>
      <c r="H30" s="57"/>
    </row>
    <row r="31" spans="2:7" ht="15">
      <c r="B31" s="224" t="s">
        <v>126</v>
      </c>
      <c r="C31" s="220"/>
      <c r="D31" s="248">
        <f>C31/24</f>
        <v>0</v>
      </c>
      <c r="E31" s="176"/>
      <c r="F31" s="176"/>
      <c r="G31" s="176"/>
    </row>
    <row r="32" spans="2:7" ht="15">
      <c r="B32" s="225" t="s">
        <v>131</v>
      </c>
      <c r="C32" s="226"/>
      <c r="E32" s="176"/>
      <c r="F32" s="176"/>
      <c r="G32" s="176"/>
    </row>
    <row r="33" spans="2:7" ht="15">
      <c r="B33" s="224" t="s">
        <v>148</v>
      </c>
      <c r="C33" s="220"/>
      <c r="D33" s="248">
        <f>C33/24</f>
        <v>0</v>
      </c>
      <c r="E33" s="176"/>
      <c r="F33" s="176"/>
      <c r="G33" s="176"/>
    </row>
    <row r="34" spans="2:7" ht="15">
      <c r="B34" s="225" t="s">
        <v>132</v>
      </c>
      <c r="C34" s="226"/>
      <c r="E34" s="176"/>
      <c r="F34" s="176"/>
      <c r="G34" s="176"/>
    </row>
    <row r="35" spans="2:7" ht="15">
      <c r="B35" s="224" t="s">
        <v>149</v>
      </c>
      <c r="C35" s="220"/>
      <c r="D35" s="248">
        <f>C35/24</f>
        <v>0</v>
      </c>
      <c r="E35" s="176"/>
      <c r="F35" s="176"/>
      <c r="G35" s="176"/>
    </row>
    <row r="36" spans="2:7" ht="15">
      <c r="B36" s="225" t="s">
        <v>133</v>
      </c>
      <c r="C36" s="226"/>
      <c r="E36" s="176"/>
      <c r="F36" s="176"/>
      <c r="G36" s="176"/>
    </row>
    <row r="37" spans="2:7" ht="15">
      <c r="B37" s="224" t="s">
        <v>150</v>
      </c>
      <c r="C37" s="220"/>
      <c r="D37" s="248">
        <f>C37/24</f>
        <v>0</v>
      </c>
      <c r="E37" s="176"/>
      <c r="F37" s="176"/>
      <c r="G37" s="176"/>
    </row>
    <row r="38" spans="2:7" ht="15">
      <c r="B38" s="225" t="s">
        <v>134</v>
      </c>
      <c r="C38" s="226"/>
      <c r="E38" s="176"/>
      <c r="F38" s="176"/>
      <c r="G38" s="176"/>
    </row>
    <row r="39" spans="2:7" ht="15">
      <c r="B39" s="224" t="s">
        <v>154</v>
      </c>
      <c r="C39" s="220"/>
      <c r="D39" s="248">
        <f>C39/24</f>
        <v>0</v>
      </c>
      <c r="E39" s="176"/>
      <c r="F39" s="176"/>
      <c r="G39" s="176"/>
    </row>
    <row r="40" spans="2:7" ht="15">
      <c r="B40" s="225" t="s">
        <v>135</v>
      </c>
      <c r="C40" s="226"/>
      <c r="E40" s="176"/>
      <c r="F40" s="176"/>
      <c r="G40" s="176"/>
    </row>
    <row r="41" spans="2:4" ht="15">
      <c r="B41" s="224" t="s">
        <v>151</v>
      </c>
      <c r="C41" s="220"/>
      <c r="D41" s="248">
        <f>C41/24</f>
        <v>0</v>
      </c>
    </row>
    <row r="42" spans="2:3" ht="15">
      <c r="B42" s="225" t="s">
        <v>136</v>
      </c>
      <c r="C42" s="226"/>
    </row>
    <row r="43" spans="2:4" ht="15">
      <c r="B43" s="224" t="s">
        <v>152</v>
      </c>
      <c r="C43" s="220"/>
      <c r="D43" s="248">
        <f>C43/24</f>
        <v>0</v>
      </c>
    </row>
    <row r="44" spans="2:3" ht="15">
      <c r="B44" s="225" t="s">
        <v>137</v>
      </c>
      <c r="C44" s="226"/>
    </row>
    <row r="45" spans="2:4" ht="15.75" thickBot="1">
      <c r="B45" s="224" t="s">
        <v>153</v>
      </c>
      <c r="C45" s="220"/>
      <c r="D45" s="248">
        <f>C45/24</f>
        <v>0</v>
      </c>
    </row>
    <row r="46" spans="2:4" ht="15.75" thickBot="1">
      <c r="B46" s="225" t="s">
        <v>138</v>
      </c>
      <c r="C46" s="226"/>
      <c r="D46" s="216">
        <f>C32+C34+C36+C38+C40+C42+C44+C46</f>
        <v>0</v>
      </c>
    </row>
    <row r="47" spans="2:3" ht="15.75">
      <c r="B47" s="232" t="s">
        <v>146</v>
      </c>
      <c r="C47" s="343"/>
    </row>
    <row r="48" spans="2:8" ht="15">
      <c r="B48" s="224" t="s">
        <v>128</v>
      </c>
      <c r="C48" s="247"/>
      <c r="E48" s="176"/>
      <c r="F48" s="176"/>
      <c r="G48" s="176"/>
      <c r="H48" s="176"/>
    </row>
    <row r="49" spans="2:8" ht="14.25">
      <c r="B49" s="225" t="s">
        <v>121</v>
      </c>
      <c r="C49" s="227"/>
      <c r="E49" s="176"/>
      <c r="F49" s="176"/>
      <c r="G49" s="176"/>
      <c r="H49" s="176"/>
    </row>
    <row r="50" spans="2:8" ht="14.25">
      <c r="B50" s="225" t="s">
        <v>38</v>
      </c>
      <c r="C50" s="220"/>
      <c r="D50" s="248">
        <f>C50/24</f>
        <v>0</v>
      </c>
      <c r="E50" s="176"/>
      <c r="F50" s="176"/>
      <c r="G50" s="176"/>
      <c r="H50" s="176"/>
    </row>
    <row r="51" spans="2:8" ht="14.25">
      <c r="B51" s="224" t="s">
        <v>129</v>
      </c>
      <c r="C51" s="247"/>
      <c r="E51" s="176"/>
      <c r="F51" s="176"/>
      <c r="G51" s="176"/>
      <c r="H51" s="176"/>
    </row>
    <row r="52" spans="2:8" ht="14.25">
      <c r="B52" s="225" t="s">
        <v>123</v>
      </c>
      <c r="C52" s="227"/>
      <c r="E52" s="176"/>
      <c r="F52" s="176"/>
      <c r="G52" s="176"/>
      <c r="H52" s="176"/>
    </row>
    <row r="53" spans="2:8" ht="14.25">
      <c r="B53" s="225" t="s">
        <v>39</v>
      </c>
      <c r="C53" s="220"/>
      <c r="D53" s="248">
        <f>C53/24</f>
        <v>0</v>
      </c>
      <c r="E53" s="176"/>
      <c r="F53" s="176"/>
      <c r="G53" s="176"/>
      <c r="H53" s="176"/>
    </row>
    <row r="54" spans="2:8" ht="14.25">
      <c r="B54" s="224" t="s">
        <v>130</v>
      </c>
      <c r="C54" s="247"/>
      <c r="E54" s="176"/>
      <c r="F54" s="176"/>
      <c r="G54" s="176"/>
      <c r="H54" s="176"/>
    </row>
    <row r="55" spans="2:8" ht="14.25">
      <c r="B55" s="225" t="s">
        <v>122</v>
      </c>
      <c r="C55" s="227"/>
      <c r="E55" s="176"/>
      <c r="F55" s="176"/>
      <c r="G55" s="176"/>
      <c r="H55" s="176"/>
    </row>
    <row r="56" spans="2:8" ht="14.25" customHeight="1">
      <c r="B56" s="225" t="s">
        <v>105</v>
      </c>
      <c r="C56" s="220"/>
      <c r="D56" s="248">
        <f>C56/24</f>
        <v>0</v>
      </c>
      <c r="E56" s="176"/>
      <c r="F56" s="176"/>
      <c r="G56" s="176"/>
      <c r="H56" s="176"/>
    </row>
    <row r="57" spans="2:8" ht="14.25" customHeight="1" thickBot="1">
      <c r="B57" s="228" t="s">
        <v>40</v>
      </c>
      <c r="C57" s="229"/>
      <c r="D57" s="249">
        <f>C57/24</f>
        <v>0</v>
      </c>
      <c r="E57" s="250">
        <f>IF(C57=0,"","(hours:min)")</f>
      </c>
      <c r="F57" s="176"/>
      <c r="G57" s="176"/>
      <c r="H57" s="176"/>
    </row>
    <row r="58" spans="5:8" ht="14.25">
      <c r="E58" s="176"/>
      <c r="F58" s="176"/>
      <c r="G58" s="176"/>
      <c r="H58" s="176"/>
    </row>
    <row r="59" spans="5:8" ht="14.25">
      <c r="E59" s="176"/>
      <c r="F59" s="176"/>
      <c r="G59" s="176"/>
      <c r="H59" s="176"/>
    </row>
    <row r="60" spans="5:8" ht="14.25">
      <c r="E60" s="176"/>
      <c r="F60" s="176"/>
      <c r="G60" s="176"/>
      <c r="H60" s="176"/>
    </row>
    <row r="61" spans="5:8" ht="14.25">
      <c r="E61" s="176"/>
      <c r="F61" s="176"/>
      <c r="G61" s="176"/>
      <c r="H61" s="176"/>
    </row>
    <row r="62" spans="5:8" ht="14.25">
      <c r="E62" s="176"/>
      <c r="F62" s="176"/>
      <c r="G62" s="176"/>
      <c r="H62" s="176"/>
    </row>
    <row r="63" spans="5:8" ht="14.25">
      <c r="E63" s="176"/>
      <c r="F63" s="176"/>
      <c r="G63" s="176"/>
      <c r="H63" s="176"/>
    </row>
    <row r="64" spans="5:8" ht="14.25">
      <c r="E64" s="176"/>
      <c r="F64" s="176"/>
      <c r="G64" s="176"/>
      <c r="H64" s="176"/>
    </row>
    <row r="65" spans="5:8" ht="14.25">
      <c r="E65" s="176"/>
      <c r="F65" s="176"/>
      <c r="G65" s="176"/>
      <c r="H65" s="176"/>
    </row>
    <row r="66" spans="5:8" ht="14.25">
      <c r="E66" s="176"/>
      <c r="F66" s="176"/>
      <c r="G66" s="176"/>
      <c r="H66" s="176"/>
    </row>
    <row r="67" spans="5:8" ht="14.25">
      <c r="E67" s="176"/>
      <c r="F67" s="176"/>
      <c r="G67" s="176"/>
      <c r="H67" s="176"/>
    </row>
    <row r="68" spans="5:8" ht="15" thickBot="1">
      <c r="E68" s="176"/>
      <c r="F68" s="176"/>
      <c r="G68" s="176"/>
      <c r="H68" s="176"/>
    </row>
    <row r="69" spans="2:8" ht="15" thickBot="1">
      <c r="B69" s="61" t="s">
        <v>74</v>
      </c>
      <c r="C69" s="61" t="s">
        <v>75</v>
      </c>
      <c r="D69" s="61" t="s">
        <v>76</v>
      </c>
      <c r="E69" s="176"/>
      <c r="F69" s="176"/>
      <c r="G69" s="176"/>
      <c r="H69" s="176"/>
    </row>
    <row r="70" spans="2:8" ht="15" thickBot="1">
      <c r="B70" s="163" t="s">
        <v>6</v>
      </c>
      <c r="C70" s="100">
        <f>'Tab 1-Enter Office Information'!C24</f>
        <v>0</v>
      </c>
      <c r="D70" s="100">
        <f>'Tab 1-Enter Office Information'!C17</f>
        <v>0</v>
      </c>
      <c r="E70" s="176"/>
      <c r="F70" s="176"/>
      <c r="G70" s="176"/>
      <c r="H70" s="176"/>
    </row>
    <row r="71" spans="2:8" ht="15" thickBot="1">
      <c r="B71" s="163" t="s">
        <v>5</v>
      </c>
      <c r="C71" s="100">
        <f>'Tab 1-Enter Office Information'!C25</f>
        <v>0</v>
      </c>
      <c r="D71" s="100">
        <f>'Tab 1-Enter Office Information'!C18</f>
        <v>0</v>
      </c>
      <c r="E71" s="176"/>
      <c r="F71" s="176"/>
      <c r="G71" s="176"/>
      <c r="H71" s="176"/>
    </row>
    <row r="72" spans="2:8" ht="15" thickBot="1">
      <c r="B72" s="163" t="s">
        <v>3</v>
      </c>
      <c r="C72" s="100">
        <f>'Tab 1-Enter Office Information'!C26</f>
        <v>0</v>
      </c>
      <c r="D72" s="100">
        <f>'Tab 1-Enter Office Information'!C19</f>
        <v>0</v>
      </c>
      <c r="E72" s="176"/>
      <c r="F72" s="176"/>
      <c r="G72" s="176"/>
      <c r="H72" s="176"/>
    </row>
    <row r="73" spans="2:8" ht="15" thickBot="1">
      <c r="B73" s="163" t="s">
        <v>7</v>
      </c>
      <c r="C73" s="100">
        <f>'Tab 1-Enter Office Information'!C27</f>
        <v>0</v>
      </c>
      <c r="D73" s="100">
        <f>'Tab 1-Enter Office Information'!C20</f>
        <v>0</v>
      </c>
      <c r="E73" s="176"/>
      <c r="F73" s="176"/>
      <c r="G73" s="176"/>
      <c r="H73" s="176"/>
    </row>
    <row r="74" spans="2:8" ht="15" thickBot="1">
      <c r="B74" s="163" t="s">
        <v>8</v>
      </c>
      <c r="C74" s="100">
        <f>'Tab 1-Enter Office Information'!C28</f>
        <v>0</v>
      </c>
      <c r="D74" s="100">
        <f>'Tab 1-Enter Office Information'!C21</f>
        <v>0</v>
      </c>
      <c r="E74" s="176"/>
      <c r="F74" s="176"/>
      <c r="G74" s="176"/>
      <c r="H74" s="176"/>
    </row>
    <row r="75" spans="2:8" ht="15" thickBot="1">
      <c r="B75" s="163" t="s">
        <v>9</v>
      </c>
      <c r="C75" s="100">
        <f>'Tab 1-Enter Office Information'!C29</f>
        <v>0</v>
      </c>
      <c r="D75" s="100">
        <f>'Tab 1-Enter Office Information'!C22</f>
        <v>0</v>
      </c>
      <c r="E75" s="176"/>
      <c r="F75" s="176"/>
      <c r="G75" s="176"/>
      <c r="H75" s="176"/>
    </row>
    <row r="76" spans="2:4" ht="15" thickBot="1">
      <c r="B76" s="172" t="s">
        <v>30</v>
      </c>
      <c r="C76" s="188">
        <f>'Tab 1-Enter Office Information'!C72*6</f>
        <v>0</v>
      </c>
      <c r="D76" s="188">
        <f>'Tab 1-Enter Office Information'!D72*6</f>
        <v>0</v>
      </c>
    </row>
    <row r="77" spans="2:4" ht="15" thickBot="1">
      <c r="B77" s="172" t="s">
        <v>95</v>
      </c>
      <c r="C77" s="188">
        <f>C70+C71+C72+C73+C74+C75</f>
        <v>0</v>
      </c>
      <c r="D77" s="188">
        <f>D70+D71+D72+D73+D74+D75</f>
        <v>0</v>
      </c>
    </row>
    <row r="78" spans="2:4" ht="15" thickBot="1">
      <c r="B78" s="172" t="s">
        <v>77</v>
      </c>
      <c r="C78" s="188">
        <f>SUM('Tab 1-Enter Office Information'!C70:C75)*6</f>
        <v>0</v>
      </c>
      <c r="D78" s="188">
        <f>SUM('Tab 1-Enter Office Information'!D70:D75)*6</f>
        <v>0</v>
      </c>
    </row>
    <row r="79" spans="2:4" ht="15" thickBot="1">
      <c r="B79" s="201"/>
      <c r="C79" s="202"/>
      <c r="D79" s="203"/>
    </row>
    <row r="80" spans="2:4" ht="15.75" thickBot="1">
      <c r="B80" s="204" t="s">
        <v>155</v>
      </c>
      <c r="C80" s="61" t="s">
        <v>92</v>
      </c>
      <c r="D80" s="61" t="s">
        <v>93</v>
      </c>
    </row>
    <row r="81" spans="2:4" ht="15" thickBot="1">
      <c r="B81" s="163" t="s">
        <v>6</v>
      </c>
      <c r="C81" s="187">
        <f>('CSAW AVG TO CSV print page'!C56+'CSAW AVG TO CSV print page'!E56+'CSAW AVG TO CSV print page'!G56+'CSAW AVG TO CSV print page'!I56+'CSAW AVG TO CSV print page'!K56+'CSAW AVG TO CSV print page'!M56)/6</f>
        <v>1E-05</v>
      </c>
      <c r="D81" s="100">
        <f>('CSAW AVG TO CSV print page'!D56+'CSAW AVG TO CSV print page'!F56+'CSAW AVG TO CSV print page'!H56+'CSAW AVG TO CSV print page'!J56+'CSAW AVG TO CSV print page'!L56+'CSAW AVG TO CSV print page'!N56)/6</f>
        <v>1E-05</v>
      </c>
    </row>
    <row r="82" spans="2:4" ht="15" thickBot="1">
      <c r="B82" s="163" t="s">
        <v>5</v>
      </c>
      <c r="C82" s="187">
        <f>('CSAW AVG TO CSV print page'!C57+'CSAW AVG TO CSV print page'!E57+'CSAW AVG TO CSV print page'!G57+'CSAW AVG TO CSV print page'!I57+'CSAW AVG TO CSV print page'!K57+'CSAW AVG TO CSV print page'!M57)/6</f>
        <v>1E-05</v>
      </c>
      <c r="D82" s="100">
        <f>('CSAW AVG TO CSV print page'!D57+'CSAW AVG TO CSV print page'!F57+'CSAW AVG TO CSV print page'!H57+'CSAW AVG TO CSV print page'!J57+'CSAW AVG TO CSV print page'!L57+'CSAW AVG TO CSV print page'!N57)/6</f>
        <v>1E-05</v>
      </c>
    </row>
    <row r="83" spans="2:4" ht="15" thickBot="1">
      <c r="B83" s="163" t="s">
        <v>3</v>
      </c>
      <c r="C83" s="187">
        <f>('CSAW AVG TO CSV print page'!C58+'CSAW AVG TO CSV print page'!E58+'CSAW AVG TO CSV print page'!G58+'CSAW AVG TO CSV print page'!I58+'CSAW AVG TO CSV print page'!K58+'CSAW AVG TO CSV print page'!M58)/6</f>
        <v>1E-05</v>
      </c>
      <c r="D83" s="100">
        <f>('CSAW AVG TO CSV print page'!D58+'CSAW AVG TO CSV print page'!F58+'CSAW AVG TO CSV print page'!H58+'CSAW AVG TO CSV print page'!J58+'CSAW AVG TO CSV print page'!L58+'CSAW AVG TO CSV print page'!N58)/6</f>
        <v>1E-05</v>
      </c>
    </row>
    <row r="84" spans="2:4" ht="15" thickBot="1">
      <c r="B84" s="163" t="s">
        <v>7</v>
      </c>
      <c r="C84" s="187">
        <f>('CSAW AVG TO CSV print page'!C59+'CSAW AVG TO CSV print page'!E59+'CSAW AVG TO CSV print page'!G59+'CSAW AVG TO CSV print page'!I59+'CSAW AVG TO CSV print page'!K59+'CSAW AVG TO CSV print page'!M59)/6</f>
        <v>1E-05</v>
      </c>
      <c r="D84" s="100">
        <f>('CSAW AVG TO CSV print page'!D59+'CSAW AVG TO CSV print page'!F59+'CSAW AVG TO CSV print page'!H59+'CSAW AVG TO CSV print page'!J59+'CSAW AVG TO CSV print page'!L59+'CSAW AVG TO CSV print page'!N59)/6</f>
        <v>1E-05</v>
      </c>
    </row>
    <row r="85" spans="2:4" ht="15" thickBot="1">
      <c r="B85" s="163" t="s">
        <v>8</v>
      </c>
      <c r="C85" s="187">
        <f>('CSAW AVG TO CSV print page'!C60+'CSAW AVG TO CSV print page'!E60+'CSAW AVG TO CSV print page'!G60+'CSAW AVG TO CSV print page'!I60+'CSAW AVG TO CSV print page'!K60+'CSAW AVG TO CSV print page'!M60)/6</f>
        <v>1E-05</v>
      </c>
      <c r="D85" s="100">
        <f>('CSAW AVG TO CSV print page'!D60+'CSAW AVG TO CSV print page'!F60+'CSAW AVG TO CSV print page'!H60+'CSAW AVG TO CSV print page'!J60+'CSAW AVG TO CSV print page'!L60+'CSAW AVG TO CSV print page'!N60)/6</f>
        <v>1E-05</v>
      </c>
    </row>
    <row r="86" spans="2:4" ht="15" thickBot="1">
      <c r="B86" s="163" t="s">
        <v>9</v>
      </c>
      <c r="C86" s="187">
        <f>('CSAW AVG TO CSV print page'!C61+'CSAW AVG TO CSV print page'!E61+'CSAW AVG TO CSV print page'!G61+'CSAW AVG TO CSV print page'!I61+'CSAW AVG TO CSV print page'!K61+'CSAW AVG TO CSV print page'!M61)/6</f>
        <v>1E-05</v>
      </c>
      <c r="D86" s="100">
        <f>('CSAW AVG TO CSV print page'!D61+'CSAW AVG TO CSV print page'!F61+'CSAW AVG TO CSV print page'!H61+'CSAW AVG TO CSV print page'!J61+'CSAW AVG TO CSV print page'!L61+'CSAW AVG TO CSV print page'!N61)/6</f>
        <v>1E-05</v>
      </c>
    </row>
    <row r="87" spans="2:4" ht="15" thickBot="1">
      <c r="B87" s="172" t="s">
        <v>94</v>
      </c>
      <c r="C87" s="94">
        <f>('CSAW AVG TO CSV print page'!C62+'CSAW AVG TO CSV print page'!E62+'CSAW AVG TO CSV print page'!G62+'CSAW AVG TO CSV print page'!I62+'CSAW AVG TO CSV print page'!K62+'CSAW AVG TO CSV print page'!M62)/6</f>
        <v>6E-05</v>
      </c>
      <c r="D87" s="94">
        <f>('CSAW AVG TO CSV print page'!D62+'CSAW AVG TO CSV print page'!F62+'CSAW AVG TO CSV print page'!H62+'CSAW AVG TO CSV print page'!J62+'CSAW AVG TO CSV print page'!L62+'CSAW AVG TO CSV print page'!N62)/6</f>
        <v>6E-05</v>
      </c>
    </row>
    <row r="88" ht="15" thickBot="1"/>
    <row r="89" spans="2:4" ht="15.75" thickBot="1">
      <c r="B89" s="204" t="s">
        <v>55</v>
      </c>
      <c r="C89" s="61" t="s">
        <v>57</v>
      </c>
      <c r="D89" s="86" t="s">
        <v>56</v>
      </c>
    </row>
    <row r="90" spans="2:4" ht="15" thickBot="1">
      <c r="B90" s="163" t="s">
        <v>49</v>
      </c>
      <c r="C90" s="100">
        <f>'Tab 1-Enter Office Information'!C31</f>
        <v>0</v>
      </c>
      <c r="D90" s="213">
        <f>'Tab 1-Enter Office Information'!C32</f>
        <v>0</v>
      </c>
    </row>
    <row r="91" spans="2:4" ht="15" thickBot="1">
      <c r="B91" s="163" t="s">
        <v>50</v>
      </c>
      <c r="C91" s="100">
        <f>'Tab 1-Enter Office Information'!C33</f>
        <v>0</v>
      </c>
      <c r="D91" s="213">
        <f>'Tab 1-Enter Office Information'!C34</f>
        <v>0</v>
      </c>
    </row>
    <row r="92" spans="2:4" ht="15" thickBot="1">
      <c r="B92" s="163" t="s">
        <v>51</v>
      </c>
      <c r="C92" s="100">
        <f>'Tab 1-Enter Office Information'!C35</f>
        <v>0</v>
      </c>
      <c r="D92" s="213">
        <f>'Tab 1-Enter Office Information'!C36</f>
        <v>0</v>
      </c>
    </row>
    <row r="93" spans="2:4" ht="15" thickBot="1">
      <c r="B93" s="163" t="s">
        <v>52</v>
      </c>
      <c r="C93" s="100">
        <v>0</v>
      </c>
      <c r="D93" s="213">
        <f>'Tab 1-Enter Office Information'!C38</f>
        <v>0</v>
      </c>
    </row>
    <row r="94" spans="2:4" ht="15" thickBot="1">
      <c r="B94" s="163" t="s">
        <v>53</v>
      </c>
      <c r="C94" s="100">
        <v>0</v>
      </c>
      <c r="D94" s="213">
        <v>0</v>
      </c>
    </row>
    <row r="95" spans="2:4" ht="15" thickBot="1">
      <c r="B95" s="163" t="s">
        <v>54</v>
      </c>
      <c r="C95" s="100">
        <f>'Tab 1-Enter Office Information'!C41</f>
        <v>0</v>
      </c>
      <c r="D95" s="213">
        <f>'Tab 1-Enter Office Information'!C42</f>
        <v>0</v>
      </c>
    </row>
    <row r="96" spans="2:4" ht="15" thickBot="1">
      <c r="B96" s="163" t="s">
        <v>63</v>
      </c>
      <c r="C96" s="100">
        <f>'Tab 1-Enter Office Information'!C43</f>
        <v>0</v>
      </c>
      <c r="D96" s="213">
        <f>'Tab 1-Enter Office Information'!C44</f>
        <v>0</v>
      </c>
    </row>
    <row r="97" spans="2:4" ht="15" thickBot="1">
      <c r="B97" s="163" t="s">
        <v>64</v>
      </c>
      <c r="C97" s="100">
        <f>'Tab 1-Enter Office Information'!C45</f>
        <v>0</v>
      </c>
      <c r="D97" s="213">
        <f>'Tab 1-Enter Office Information'!C46</f>
        <v>0</v>
      </c>
    </row>
    <row r="98" spans="2:4" ht="15.75" thickBot="1">
      <c r="B98" s="482" t="s">
        <v>156</v>
      </c>
      <c r="C98" s="483"/>
      <c r="D98" s="200">
        <f>SUM(D90:D97)</f>
        <v>0</v>
      </c>
    </row>
  </sheetData>
  <sheetProtection password="D3EE" sheet="1" objects="1" scenarios="1" selectLockedCells="1"/>
  <mergeCells count="1">
    <mergeCell ref="B98:C98"/>
  </mergeCells>
  <conditionalFormatting sqref="D8:D14">
    <cfRule type="cellIs" priority="22" dxfId="55" operator="equal">
      <formula>0</formula>
    </cfRule>
  </conditionalFormatting>
  <conditionalFormatting sqref="C8:C14">
    <cfRule type="cellIs" priority="21" dxfId="57" operator="equal">
      <formula>0</formula>
    </cfRule>
  </conditionalFormatting>
  <conditionalFormatting sqref="C8:C15">
    <cfRule type="cellIs" priority="20" dxfId="56" operator="notEqual">
      <formula>0</formula>
    </cfRule>
  </conditionalFormatting>
  <conditionalFormatting sqref="C4:C5">
    <cfRule type="cellIs" priority="18" dxfId="56" operator="notEqual">
      <formula>0</formula>
    </cfRule>
    <cfRule type="cellIs" priority="19" dxfId="57" operator="equal">
      <formula>0</formula>
    </cfRule>
  </conditionalFormatting>
  <conditionalFormatting sqref="C31:C46 C49:C50 C17:C22 C24:C29 C52:C53 C55:C57">
    <cfRule type="cellIs" priority="16" dxfId="57" operator="equal">
      <formula>0</formula>
    </cfRule>
  </conditionalFormatting>
  <conditionalFormatting sqref="C31:C46 C49:C50 C17:C22 C24:C29 C52:C53 C55:C57">
    <cfRule type="cellIs" priority="15" dxfId="56" operator="notEqual">
      <formula>0</formula>
    </cfRule>
  </conditionalFormatting>
  <conditionalFormatting sqref="D17:D22">
    <cfRule type="cellIs" priority="14" dxfId="55" operator="equal">
      <formula>0</formula>
    </cfRule>
  </conditionalFormatting>
  <conditionalFormatting sqref="D24:D29">
    <cfRule type="cellIs" priority="13" dxfId="55" operator="equal">
      <formula>0</formula>
    </cfRule>
  </conditionalFormatting>
  <conditionalFormatting sqref="D31">
    <cfRule type="cellIs" priority="12" dxfId="55" operator="equal">
      <formula>0</formula>
    </cfRule>
  </conditionalFormatting>
  <conditionalFormatting sqref="D33">
    <cfRule type="cellIs" priority="11" dxfId="55" operator="equal">
      <formula>0</formula>
    </cfRule>
  </conditionalFormatting>
  <conditionalFormatting sqref="D35">
    <cfRule type="cellIs" priority="10" dxfId="55" operator="equal">
      <formula>0</formula>
    </cfRule>
  </conditionalFormatting>
  <conditionalFormatting sqref="D37">
    <cfRule type="cellIs" priority="9" dxfId="55" operator="equal">
      <formula>0</formula>
    </cfRule>
  </conditionalFormatting>
  <conditionalFormatting sqref="D39">
    <cfRule type="cellIs" priority="8" dxfId="55" operator="equal">
      <formula>0</formula>
    </cfRule>
  </conditionalFormatting>
  <conditionalFormatting sqref="D41">
    <cfRule type="cellIs" priority="7" dxfId="55" operator="equal">
      <formula>0</formula>
    </cfRule>
  </conditionalFormatting>
  <conditionalFormatting sqref="D43">
    <cfRule type="cellIs" priority="6" dxfId="55" operator="equal">
      <formula>0</formula>
    </cfRule>
  </conditionalFormatting>
  <conditionalFormatting sqref="D45">
    <cfRule type="cellIs" priority="5" dxfId="55" operator="equal">
      <formula>0</formula>
    </cfRule>
  </conditionalFormatting>
  <conditionalFormatting sqref="D50">
    <cfRule type="cellIs" priority="4" dxfId="55" operator="equal">
      <formula>0</formula>
    </cfRule>
  </conditionalFormatting>
  <conditionalFormatting sqref="D53">
    <cfRule type="cellIs" priority="3" dxfId="55" operator="equal">
      <formula>0</formula>
    </cfRule>
  </conditionalFormatting>
  <conditionalFormatting sqref="D56">
    <cfRule type="cellIs" priority="2" dxfId="55" operator="equal">
      <formula>0</formula>
    </cfRule>
  </conditionalFormatting>
  <conditionalFormatting sqref="D57">
    <cfRule type="cellIs" priority="1" dxfId="55" operator="equal">
      <formula>0</formula>
    </cfRule>
  </conditionalFormatting>
  <printOptions horizontalCentered="1" verticalCentered="1"/>
  <pageMargins left="0" right="0" top="0.25" bottom="0.25" header="0.3" footer="0.3"/>
  <pageSetup horizontalDpi="600" verticalDpi="6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3:BH14"/>
  <sheetViews>
    <sheetView showGridLines="0" zoomScalePageLayoutView="0" workbookViewId="0" topLeftCell="A1">
      <selection activeCell="C6" sqref="C6:D6"/>
    </sheetView>
  </sheetViews>
  <sheetFormatPr defaultColWidth="9.140625" defaultRowHeight="15"/>
  <cols>
    <col min="1" max="1" width="1.7109375" style="57" customWidth="1"/>
    <col min="2" max="2" width="6.8515625" style="57" bestFit="1" customWidth="1"/>
    <col min="3" max="3" width="10.7109375" style="57" bestFit="1" customWidth="1"/>
    <col min="4" max="4" width="8.421875" style="57" bestFit="1" customWidth="1"/>
    <col min="5" max="5" width="12.00390625" style="57" bestFit="1" customWidth="1"/>
    <col min="6" max="6" width="9.28125" style="57" bestFit="1" customWidth="1"/>
    <col min="7" max="7" width="11.7109375" style="57" bestFit="1" customWidth="1"/>
    <col min="8" max="8" width="9.00390625" style="57" bestFit="1" customWidth="1"/>
    <col min="9" max="9" width="11.28125" style="57" bestFit="1" customWidth="1"/>
    <col min="10" max="10" width="9.00390625" style="57" bestFit="1" customWidth="1"/>
    <col min="11" max="11" width="11.7109375" style="57" bestFit="1" customWidth="1"/>
    <col min="12" max="12" width="8.28125" style="57" bestFit="1" customWidth="1"/>
    <col min="13" max="13" width="10.00390625" style="57" bestFit="1" customWidth="1"/>
    <col min="14" max="14" width="7.7109375" style="57" bestFit="1" customWidth="1"/>
    <col min="15" max="15" width="10.7109375" style="57" bestFit="1" customWidth="1"/>
    <col min="16" max="16" width="1.7109375" style="57" customWidth="1"/>
    <col min="17" max="17" width="6.8515625" style="57" bestFit="1" customWidth="1"/>
    <col min="18" max="18" width="11.140625" style="57" bestFit="1" customWidth="1"/>
    <col min="19" max="19" width="8.7109375" style="57" bestFit="1" customWidth="1"/>
    <col min="20" max="20" width="12.28125" style="57" bestFit="1" customWidth="1"/>
    <col min="21" max="21" width="9.57421875" style="57" bestFit="1" customWidth="1"/>
    <col min="22" max="22" width="12.140625" style="57" bestFit="1" customWidth="1"/>
    <col min="23" max="23" width="9.28125" style="57" bestFit="1" customWidth="1"/>
    <col min="24" max="24" width="11.421875" style="57" bestFit="1" customWidth="1"/>
    <col min="25" max="25" width="9.140625" style="57" bestFit="1" customWidth="1"/>
    <col min="26" max="26" width="10.8515625" style="57" bestFit="1" customWidth="1"/>
    <col min="27" max="27" width="8.57421875" style="57" bestFit="1" customWidth="1"/>
    <col min="28" max="28" width="10.140625" style="57" bestFit="1" customWidth="1"/>
    <col min="29" max="29" width="7.7109375" style="57" bestFit="1" customWidth="1"/>
    <col min="30" max="30" width="10.7109375" style="57" bestFit="1" customWidth="1"/>
    <col min="31" max="31" width="1.7109375" style="57" customWidth="1"/>
    <col min="32" max="32" width="6.8515625" style="57" bestFit="1" customWidth="1"/>
    <col min="33" max="33" width="10.7109375" style="57" bestFit="1" customWidth="1"/>
    <col min="34" max="34" width="8.421875" style="57" bestFit="1" customWidth="1"/>
    <col min="35" max="35" width="12.00390625" style="57" bestFit="1" customWidth="1"/>
    <col min="36" max="36" width="9.28125" style="57" bestFit="1" customWidth="1"/>
    <col min="37" max="37" width="11.7109375" style="57" bestFit="1" customWidth="1"/>
    <col min="38" max="38" width="9.00390625" style="57" bestFit="1" customWidth="1"/>
    <col min="39" max="39" width="11.28125" style="57" bestFit="1" customWidth="1"/>
    <col min="40" max="40" width="9.00390625" style="57" bestFit="1" customWidth="1"/>
    <col min="41" max="41" width="10.57421875" style="57" bestFit="1" customWidth="1"/>
    <col min="42" max="42" width="8.28125" style="57" bestFit="1" customWidth="1"/>
    <col min="43" max="43" width="10.00390625" style="57" bestFit="1" customWidth="1"/>
    <col min="44" max="44" width="7.7109375" style="57" bestFit="1" customWidth="1"/>
    <col min="45" max="45" width="10.7109375" style="57" bestFit="1" customWidth="1"/>
    <col min="46" max="46" width="1.7109375" style="57" customWidth="1"/>
    <col min="47" max="47" width="6.8515625" style="57" bestFit="1" customWidth="1"/>
    <col min="48" max="48" width="10.7109375" style="57" bestFit="1" customWidth="1"/>
    <col min="49" max="49" width="8.421875" style="57" bestFit="1" customWidth="1"/>
    <col min="50" max="50" width="12.00390625" style="57" bestFit="1" customWidth="1"/>
    <col min="51" max="51" width="9.28125" style="57" bestFit="1" customWidth="1"/>
    <col min="52" max="52" width="11.7109375" style="57" bestFit="1" customWidth="1"/>
    <col min="53" max="53" width="9.00390625" style="57" bestFit="1" customWidth="1"/>
    <col min="54" max="54" width="11.28125" style="57" bestFit="1" customWidth="1"/>
    <col min="55" max="55" width="9.00390625" style="57" bestFit="1" customWidth="1"/>
    <col min="56" max="56" width="10.57421875" style="57" bestFit="1" customWidth="1"/>
    <col min="57" max="57" width="8.28125" style="57" bestFit="1" customWidth="1"/>
    <col min="58" max="58" width="10.00390625" style="57" bestFit="1" customWidth="1"/>
    <col min="59" max="59" width="7.7109375" style="57" bestFit="1" customWidth="1"/>
    <col min="60" max="60" width="10.7109375" style="57" bestFit="1" customWidth="1"/>
    <col min="61" max="16384" width="9.140625" style="57" customWidth="1"/>
  </cols>
  <sheetData>
    <row r="1" ht="12.75"/>
    <row r="2" ht="12.75"/>
    <row r="3" spans="2:47" ht="13.5" thickBot="1">
      <c r="B3" s="57" t="s">
        <v>139</v>
      </c>
      <c r="Q3" s="57" t="s">
        <v>140</v>
      </c>
      <c r="AF3" s="57" t="s">
        <v>141</v>
      </c>
      <c r="AU3" s="57" t="s">
        <v>142</v>
      </c>
    </row>
    <row r="4" spans="2:60" ht="13.5" thickBot="1">
      <c r="B4" s="484" t="s">
        <v>42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77"/>
      <c r="O4" s="178"/>
      <c r="Q4" s="484" t="s">
        <v>42</v>
      </c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77"/>
      <c r="AD4" s="178"/>
      <c r="AF4" s="484" t="s">
        <v>42</v>
      </c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77"/>
      <c r="AS4" s="178"/>
      <c r="AU4" s="484" t="s">
        <v>42</v>
      </c>
      <c r="AV4" s="485"/>
      <c r="AW4" s="485"/>
      <c r="AX4" s="485"/>
      <c r="AY4" s="485"/>
      <c r="AZ4" s="485"/>
      <c r="BA4" s="485"/>
      <c r="BB4" s="485"/>
      <c r="BC4" s="485"/>
      <c r="BD4" s="485"/>
      <c r="BE4" s="485"/>
      <c r="BF4" s="485"/>
      <c r="BG4" s="77"/>
      <c r="BH4" s="178"/>
    </row>
    <row r="5" spans="2:60" ht="13.5" thickBot="1">
      <c r="B5" s="171"/>
      <c r="C5" s="486">
        <f>'Tab 1-Enter Office Information'!C7</f>
        <v>0</v>
      </c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8"/>
      <c r="O5" s="182"/>
      <c r="Q5" s="171"/>
      <c r="R5" s="486">
        <f>C5</f>
        <v>0</v>
      </c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8"/>
      <c r="AD5" s="182"/>
      <c r="AF5" s="171"/>
      <c r="AG5" s="486">
        <f>R5</f>
        <v>0</v>
      </c>
      <c r="AH5" s="487"/>
      <c r="AI5" s="487"/>
      <c r="AJ5" s="487"/>
      <c r="AK5" s="487"/>
      <c r="AL5" s="487"/>
      <c r="AM5" s="487"/>
      <c r="AN5" s="487"/>
      <c r="AO5" s="487"/>
      <c r="AP5" s="487"/>
      <c r="AQ5" s="487"/>
      <c r="AR5" s="488"/>
      <c r="AS5" s="182"/>
      <c r="AU5" s="171"/>
      <c r="AV5" s="486">
        <f>AG5</f>
        <v>0</v>
      </c>
      <c r="AW5" s="487"/>
      <c r="AX5" s="487"/>
      <c r="AY5" s="487"/>
      <c r="AZ5" s="487"/>
      <c r="BA5" s="487"/>
      <c r="BB5" s="487"/>
      <c r="BC5" s="487"/>
      <c r="BD5" s="487"/>
      <c r="BE5" s="487"/>
      <c r="BF5" s="487"/>
      <c r="BG5" s="488"/>
      <c r="BH5" s="182"/>
    </row>
    <row r="6" spans="2:60" ht="13.5" thickBot="1">
      <c r="B6" s="169"/>
      <c r="C6" s="489">
        <v>40600</v>
      </c>
      <c r="D6" s="490"/>
      <c r="E6" s="491">
        <f>C6+2</f>
        <v>40602</v>
      </c>
      <c r="F6" s="492"/>
      <c r="G6" s="491">
        <f>E6+1</f>
        <v>40603</v>
      </c>
      <c r="H6" s="492"/>
      <c r="I6" s="491">
        <f>G6+1</f>
        <v>40604</v>
      </c>
      <c r="J6" s="492"/>
      <c r="K6" s="491">
        <f>I6+1</f>
        <v>40605</v>
      </c>
      <c r="L6" s="492"/>
      <c r="M6" s="491">
        <f>K6+1</f>
        <v>40606</v>
      </c>
      <c r="N6" s="492"/>
      <c r="O6" s="182" t="s">
        <v>19</v>
      </c>
      <c r="Q6" s="169"/>
      <c r="R6" s="491">
        <f>M6+1</f>
        <v>40607</v>
      </c>
      <c r="S6" s="492"/>
      <c r="T6" s="491">
        <f>R6+2</f>
        <v>40609</v>
      </c>
      <c r="U6" s="492"/>
      <c r="V6" s="491">
        <f>T6+1</f>
        <v>40610</v>
      </c>
      <c r="W6" s="492"/>
      <c r="X6" s="491">
        <f>V6+1</f>
        <v>40611</v>
      </c>
      <c r="Y6" s="492"/>
      <c r="Z6" s="491">
        <f>X6+1</f>
        <v>40612</v>
      </c>
      <c r="AA6" s="492"/>
      <c r="AB6" s="491">
        <f>Z6+1</f>
        <v>40613</v>
      </c>
      <c r="AC6" s="492"/>
      <c r="AD6" s="182" t="s">
        <v>20</v>
      </c>
      <c r="AF6" s="169"/>
      <c r="AG6" s="491">
        <f>AB6+1</f>
        <v>40614</v>
      </c>
      <c r="AH6" s="492"/>
      <c r="AI6" s="491">
        <f>AG6+2</f>
        <v>40616</v>
      </c>
      <c r="AJ6" s="492"/>
      <c r="AK6" s="491">
        <f>AI6+1</f>
        <v>40617</v>
      </c>
      <c r="AL6" s="492"/>
      <c r="AM6" s="491">
        <f>AK6+1</f>
        <v>40618</v>
      </c>
      <c r="AN6" s="492"/>
      <c r="AO6" s="491">
        <f>AM6+1</f>
        <v>40619</v>
      </c>
      <c r="AP6" s="492"/>
      <c r="AQ6" s="491">
        <f>AO6+1</f>
        <v>40620</v>
      </c>
      <c r="AR6" s="492"/>
      <c r="AS6" s="182" t="s">
        <v>21</v>
      </c>
      <c r="AU6" s="169"/>
      <c r="AV6" s="491">
        <f>AQ6+1</f>
        <v>40621</v>
      </c>
      <c r="AW6" s="492"/>
      <c r="AX6" s="491">
        <f>AV6+2</f>
        <v>40623</v>
      </c>
      <c r="AY6" s="492"/>
      <c r="AZ6" s="491">
        <f>AX6+1</f>
        <v>40624</v>
      </c>
      <c r="BA6" s="492"/>
      <c r="BB6" s="491">
        <f>AZ6+1</f>
        <v>40625</v>
      </c>
      <c r="BC6" s="492"/>
      <c r="BD6" s="491">
        <f>BB6+1</f>
        <v>40626</v>
      </c>
      <c r="BE6" s="492"/>
      <c r="BF6" s="491">
        <f>BD6+1</f>
        <v>40627</v>
      </c>
      <c r="BG6" s="492"/>
      <c r="BH6" s="182" t="s">
        <v>22</v>
      </c>
    </row>
    <row r="7" spans="2:60" ht="13.5" thickBot="1">
      <c r="B7" s="167" t="s">
        <v>0</v>
      </c>
      <c r="C7" s="164" t="s">
        <v>78</v>
      </c>
      <c r="D7" s="182" t="s">
        <v>79</v>
      </c>
      <c r="E7" s="164" t="s">
        <v>80</v>
      </c>
      <c r="F7" s="182" t="s">
        <v>81</v>
      </c>
      <c r="G7" s="164" t="s">
        <v>82</v>
      </c>
      <c r="H7" s="182" t="s">
        <v>83</v>
      </c>
      <c r="I7" s="164" t="s">
        <v>84</v>
      </c>
      <c r="J7" s="182" t="s">
        <v>85</v>
      </c>
      <c r="K7" s="164" t="s">
        <v>143</v>
      </c>
      <c r="L7" s="182" t="s">
        <v>144</v>
      </c>
      <c r="M7" s="166" t="s">
        <v>87</v>
      </c>
      <c r="N7" s="164" t="s">
        <v>88</v>
      </c>
      <c r="O7" s="177"/>
      <c r="Q7" s="167" t="s">
        <v>0</v>
      </c>
      <c r="R7" s="164" t="s">
        <v>78</v>
      </c>
      <c r="S7" s="182" t="s">
        <v>79</v>
      </c>
      <c r="T7" s="164" t="s">
        <v>80</v>
      </c>
      <c r="U7" s="182" t="s">
        <v>81</v>
      </c>
      <c r="V7" s="164" t="s">
        <v>82</v>
      </c>
      <c r="W7" s="182" t="s">
        <v>83</v>
      </c>
      <c r="X7" s="164" t="s">
        <v>84</v>
      </c>
      <c r="Y7" s="182" t="s">
        <v>85</v>
      </c>
      <c r="Z7" s="164" t="s">
        <v>143</v>
      </c>
      <c r="AA7" s="182" t="s">
        <v>144</v>
      </c>
      <c r="AB7" s="166" t="s">
        <v>87</v>
      </c>
      <c r="AC7" s="164" t="s">
        <v>88</v>
      </c>
      <c r="AD7" s="177"/>
      <c r="AF7" s="167" t="s">
        <v>0</v>
      </c>
      <c r="AG7" s="164" t="s">
        <v>78</v>
      </c>
      <c r="AH7" s="182" t="s">
        <v>79</v>
      </c>
      <c r="AI7" s="164" t="s">
        <v>80</v>
      </c>
      <c r="AJ7" s="182" t="s">
        <v>81</v>
      </c>
      <c r="AK7" s="164" t="s">
        <v>82</v>
      </c>
      <c r="AL7" s="182" t="s">
        <v>83</v>
      </c>
      <c r="AM7" s="164" t="s">
        <v>84</v>
      </c>
      <c r="AN7" s="182" t="s">
        <v>85</v>
      </c>
      <c r="AO7" s="164" t="s">
        <v>143</v>
      </c>
      <c r="AP7" s="182" t="s">
        <v>144</v>
      </c>
      <c r="AQ7" s="166" t="s">
        <v>87</v>
      </c>
      <c r="AR7" s="164" t="s">
        <v>88</v>
      </c>
      <c r="AS7" s="177"/>
      <c r="AU7" s="167" t="s">
        <v>0</v>
      </c>
      <c r="AV7" s="164" t="s">
        <v>78</v>
      </c>
      <c r="AW7" s="182" t="s">
        <v>79</v>
      </c>
      <c r="AX7" s="164" t="s">
        <v>80</v>
      </c>
      <c r="AY7" s="182" t="s">
        <v>81</v>
      </c>
      <c r="AZ7" s="164" t="s">
        <v>82</v>
      </c>
      <c r="BA7" s="182" t="s">
        <v>83</v>
      </c>
      <c r="BB7" s="164" t="s">
        <v>84</v>
      </c>
      <c r="BC7" s="182" t="s">
        <v>85</v>
      </c>
      <c r="BD7" s="164" t="s">
        <v>143</v>
      </c>
      <c r="BE7" s="182" t="s">
        <v>144</v>
      </c>
      <c r="BF7" s="166" t="s">
        <v>87</v>
      </c>
      <c r="BG7" s="164" t="s">
        <v>88</v>
      </c>
      <c r="BH7" s="177"/>
    </row>
    <row r="8" spans="2:60" ht="15.75" thickBot="1">
      <c r="B8" s="70">
        <v>41</v>
      </c>
      <c r="C8" s="352">
        <v>1E-05</v>
      </c>
      <c r="D8" s="352">
        <v>1E-05</v>
      </c>
      <c r="E8" s="352">
        <v>1E-05</v>
      </c>
      <c r="F8" s="352">
        <v>1E-05</v>
      </c>
      <c r="G8" s="352">
        <v>1E-05</v>
      </c>
      <c r="H8" s="352">
        <v>1E-05</v>
      </c>
      <c r="I8" s="352">
        <v>1E-05</v>
      </c>
      <c r="J8" s="352">
        <v>1E-05</v>
      </c>
      <c r="K8" s="352">
        <v>1E-05</v>
      </c>
      <c r="L8" s="352">
        <v>1E-05</v>
      </c>
      <c r="M8" s="352">
        <v>1E-05</v>
      </c>
      <c r="N8" s="352">
        <v>1E-05</v>
      </c>
      <c r="O8" s="183" t="s">
        <v>23</v>
      </c>
      <c r="Q8" s="70">
        <v>41</v>
      </c>
      <c r="R8" s="352">
        <v>1E-05</v>
      </c>
      <c r="S8" s="352">
        <v>1E-05</v>
      </c>
      <c r="T8" s="352">
        <v>1E-05</v>
      </c>
      <c r="U8" s="352">
        <v>1E-05</v>
      </c>
      <c r="V8" s="352">
        <v>1E-05</v>
      </c>
      <c r="W8" s="352">
        <v>1E-05</v>
      </c>
      <c r="X8" s="352">
        <v>1E-05</v>
      </c>
      <c r="Y8" s="352">
        <v>1E-05</v>
      </c>
      <c r="Z8" s="352">
        <v>1E-05</v>
      </c>
      <c r="AA8" s="352">
        <v>1E-05</v>
      </c>
      <c r="AB8" s="352">
        <v>1E-05</v>
      </c>
      <c r="AC8" s="352">
        <v>1E-05</v>
      </c>
      <c r="AD8" s="183" t="s">
        <v>23</v>
      </c>
      <c r="AF8" s="70">
        <v>41</v>
      </c>
      <c r="AG8" s="352">
        <v>1E-05</v>
      </c>
      <c r="AH8" s="352">
        <v>1E-05</v>
      </c>
      <c r="AI8" s="352">
        <v>1E-05</v>
      </c>
      <c r="AJ8" s="352">
        <v>1E-05</v>
      </c>
      <c r="AK8" s="352">
        <v>1E-05</v>
      </c>
      <c r="AL8" s="352">
        <v>1E-05</v>
      </c>
      <c r="AM8" s="352">
        <v>1E-05</v>
      </c>
      <c r="AN8" s="352">
        <v>1E-05</v>
      </c>
      <c r="AO8" s="352">
        <v>1E-05</v>
      </c>
      <c r="AP8" s="352">
        <v>1E-05</v>
      </c>
      <c r="AQ8" s="352">
        <v>1E-05</v>
      </c>
      <c r="AR8" s="352">
        <v>1E-05</v>
      </c>
      <c r="AS8" s="183" t="s">
        <v>23</v>
      </c>
      <c r="AU8" s="70">
        <v>41</v>
      </c>
      <c r="AV8" s="352">
        <v>1E-05</v>
      </c>
      <c r="AW8" s="352">
        <v>1E-05</v>
      </c>
      <c r="AX8" s="352">
        <v>1E-05</v>
      </c>
      <c r="AY8" s="352">
        <v>1E-05</v>
      </c>
      <c r="AZ8" s="352">
        <v>1E-05</v>
      </c>
      <c r="BA8" s="352">
        <v>1E-05</v>
      </c>
      <c r="BB8" s="352">
        <v>1E-05</v>
      </c>
      <c r="BC8" s="352">
        <v>1E-05</v>
      </c>
      <c r="BD8" s="352">
        <v>1E-05</v>
      </c>
      <c r="BE8" s="352">
        <v>1E-05</v>
      </c>
      <c r="BF8" s="352">
        <v>1E-05</v>
      </c>
      <c r="BG8" s="352">
        <v>1E-05</v>
      </c>
      <c r="BH8" s="183" t="s">
        <v>23</v>
      </c>
    </row>
    <row r="9" spans="2:60" ht="15.75" thickBot="1">
      <c r="B9" s="70">
        <v>42</v>
      </c>
      <c r="C9" s="352">
        <v>1E-05</v>
      </c>
      <c r="D9" s="352">
        <v>1E-05</v>
      </c>
      <c r="E9" s="352">
        <v>1E-05</v>
      </c>
      <c r="F9" s="352">
        <v>1E-05</v>
      </c>
      <c r="G9" s="352">
        <v>1E-05</v>
      </c>
      <c r="H9" s="352">
        <v>1E-05</v>
      </c>
      <c r="I9" s="352">
        <v>1E-05</v>
      </c>
      <c r="J9" s="352">
        <v>1E-05</v>
      </c>
      <c r="K9" s="352">
        <v>1E-05</v>
      </c>
      <c r="L9" s="352">
        <v>1E-05</v>
      </c>
      <c r="M9" s="352">
        <v>1E-05</v>
      </c>
      <c r="N9" s="352">
        <v>1E-05</v>
      </c>
      <c r="O9" s="180" t="s">
        <v>25</v>
      </c>
      <c r="Q9" s="70">
        <v>42</v>
      </c>
      <c r="R9" s="352">
        <v>1E-05</v>
      </c>
      <c r="S9" s="352">
        <v>1E-05</v>
      </c>
      <c r="T9" s="352">
        <v>1E-05</v>
      </c>
      <c r="U9" s="352">
        <v>1E-05</v>
      </c>
      <c r="V9" s="352">
        <v>1E-05</v>
      </c>
      <c r="W9" s="352">
        <v>1E-05</v>
      </c>
      <c r="X9" s="352">
        <v>1E-05</v>
      </c>
      <c r="Y9" s="352">
        <v>1E-05</v>
      </c>
      <c r="Z9" s="352">
        <v>1E-05</v>
      </c>
      <c r="AA9" s="352">
        <v>1E-05</v>
      </c>
      <c r="AB9" s="352">
        <v>1E-05</v>
      </c>
      <c r="AC9" s="352">
        <v>1E-05</v>
      </c>
      <c r="AD9" s="180" t="s">
        <v>25</v>
      </c>
      <c r="AF9" s="70">
        <v>42</v>
      </c>
      <c r="AG9" s="352">
        <v>1E-05</v>
      </c>
      <c r="AH9" s="352">
        <v>1E-05</v>
      </c>
      <c r="AI9" s="352">
        <v>1E-05</v>
      </c>
      <c r="AJ9" s="352">
        <v>1E-05</v>
      </c>
      <c r="AK9" s="352">
        <v>1E-05</v>
      </c>
      <c r="AL9" s="352">
        <v>1E-05</v>
      </c>
      <c r="AM9" s="352">
        <v>1E-05</v>
      </c>
      <c r="AN9" s="352">
        <v>1E-05</v>
      </c>
      <c r="AO9" s="352">
        <v>1E-05</v>
      </c>
      <c r="AP9" s="352">
        <v>1E-05</v>
      </c>
      <c r="AQ9" s="352">
        <v>1E-05</v>
      </c>
      <c r="AR9" s="352">
        <v>1E-05</v>
      </c>
      <c r="AS9" s="180" t="s">
        <v>25</v>
      </c>
      <c r="AU9" s="70">
        <v>42</v>
      </c>
      <c r="AV9" s="352">
        <v>1E-05</v>
      </c>
      <c r="AW9" s="352">
        <v>1E-05</v>
      </c>
      <c r="AX9" s="352">
        <v>1E-05</v>
      </c>
      <c r="AY9" s="352">
        <v>1E-05</v>
      </c>
      <c r="AZ9" s="352">
        <v>1E-05</v>
      </c>
      <c r="BA9" s="352">
        <v>1E-05</v>
      </c>
      <c r="BB9" s="352">
        <v>1E-05</v>
      </c>
      <c r="BC9" s="352">
        <v>1E-05</v>
      </c>
      <c r="BD9" s="352">
        <v>1E-05</v>
      </c>
      <c r="BE9" s="352">
        <v>1E-05</v>
      </c>
      <c r="BF9" s="352">
        <v>1E-05</v>
      </c>
      <c r="BG9" s="352">
        <v>1E-05</v>
      </c>
      <c r="BH9" s="180" t="s">
        <v>25</v>
      </c>
    </row>
    <row r="10" spans="2:60" ht="15.75" thickBot="1">
      <c r="B10" s="70">
        <v>43</v>
      </c>
      <c r="C10" s="352">
        <v>1E-05</v>
      </c>
      <c r="D10" s="352">
        <v>1E-05</v>
      </c>
      <c r="E10" s="352">
        <v>1E-05</v>
      </c>
      <c r="F10" s="352">
        <v>1E-05</v>
      </c>
      <c r="G10" s="352">
        <v>1E-05</v>
      </c>
      <c r="H10" s="352">
        <v>1E-05</v>
      </c>
      <c r="I10" s="352">
        <v>1E-05</v>
      </c>
      <c r="J10" s="352">
        <v>1E-05</v>
      </c>
      <c r="K10" s="352">
        <v>1E-05</v>
      </c>
      <c r="L10" s="352">
        <v>1E-05</v>
      </c>
      <c r="M10" s="352">
        <v>1E-05</v>
      </c>
      <c r="N10" s="352">
        <v>1E-05</v>
      </c>
      <c r="O10" s="181">
        <f>C14+E14+G14+I14+K14+M14</f>
        <v>0.00036</v>
      </c>
      <c r="Q10" s="70">
        <v>43</v>
      </c>
      <c r="R10" s="352">
        <v>1E-05</v>
      </c>
      <c r="S10" s="352">
        <v>1E-05</v>
      </c>
      <c r="T10" s="352">
        <v>1E-05</v>
      </c>
      <c r="U10" s="352">
        <v>1E-05</v>
      </c>
      <c r="V10" s="352">
        <v>1E-05</v>
      </c>
      <c r="W10" s="352">
        <v>1E-05</v>
      </c>
      <c r="X10" s="352">
        <v>1E-05</v>
      </c>
      <c r="Y10" s="352">
        <v>1E-05</v>
      </c>
      <c r="Z10" s="352">
        <v>1E-05</v>
      </c>
      <c r="AA10" s="352">
        <v>1E-05</v>
      </c>
      <c r="AB10" s="352">
        <v>1E-05</v>
      </c>
      <c r="AC10" s="352">
        <v>1E-05</v>
      </c>
      <c r="AD10" s="181">
        <f>R14+T14+V14+X14+Z14+AB14</f>
        <v>0.00036</v>
      </c>
      <c r="AF10" s="70">
        <v>43</v>
      </c>
      <c r="AG10" s="352">
        <v>1E-05</v>
      </c>
      <c r="AH10" s="352">
        <v>1E-05</v>
      </c>
      <c r="AI10" s="352">
        <v>1E-05</v>
      </c>
      <c r="AJ10" s="352">
        <v>1E-05</v>
      </c>
      <c r="AK10" s="352">
        <v>1E-05</v>
      </c>
      <c r="AL10" s="352">
        <v>1E-05</v>
      </c>
      <c r="AM10" s="352">
        <v>1E-05</v>
      </c>
      <c r="AN10" s="352">
        <v>1E-05</v>
      </c>
      <c r="AO10" s="352">
        <v>1E-05</v>
      </c>
      <c r="AP10" s="352">
        <v>1E-05</v>
      </c>
      <c r="AQ10" s="352">
        <v>1E-05</v>
      </c>
      <c r="AR10" s="352">
        <v>1E-05</v>
      </c>
      <c r="AS10" s="181">
        <f>AG14+AI14+AK14+AM14+AO14+AQ14</f>
        <v>0.00036</v>
      </c>
      <c r="AU10" s="70">
        <v>43</v>
      </c>
      <c r="AV10" s="352">
        <v>1E-05</v>
      </c>
      <c r="AW10" s="352">
        <v>1E-05</v>
      </c>
      <c r="AX10" s="352">
        <v>1E-05</v>
      </c>
      <c r="AY10" s="352">
        <v>1E-05</v>
      </c>
      <c r="AZ10" s="352">
        <v>1E-05</v>
      </c>
      <c r="BA10" s="352">
        <v>1E-05</v>
      </c>
      <c r="BB10" s="352">
        <v>1E-05</v>
      </c>
      <c r="BC10" s="352">
        <v>1E-05</v>
      </c>
      <c r="BD10" s="352">
        <v>1E-05</v>
      </c>
      <c r="BE10" s="352">
        <v>1E-05</v>
      </c>
      <c r="BF10" s="352">
        <v>1E-05</v>
      </c>
      <c r="BG10" s="352">
        <v>1E-05</v>
      </c>
      <c r="BH10" s="181">
        <f>AV14+AX14+AZ14+BB14+BD14+BF14</f>
        <v>0.00036</v>
      </c>
    </row>
    <row r="11" spans="2:60" ht="15.75" thickBot="1">
      <c r="B11" s="70">
        <v>44</v>
      </c>
      <c r="C11" s="352">
        <v>1E-05</v>
      </c>
      <c r="D11" s="352">
        <v>1E-05</v>
      </c>
      <c r="E11" s="352">
        <v>1E-05</v>
      </c>
      <c r="F11" s="352">
        <v>1E-05</v>
      </c>
      <c r="G11" s="352">
        <v>1E-05</v>
      </c>
      <c r="H11" s="352">
        <v>1E-05</v>
      </c>
      <c r="I11" s="352">
        <v>1E-05</v>
      </c>
      <c r="J11" s="352">
        <v>1E-05</v>
      </c>
      <c r="K11" s="352">
        <v>1E-05</v>
      </c>
      <c r="L11" s="352">
        <v>1E-05</v>
      </c>
      <c r="M11" s="352">
        <v>1E-05</v>
      </c>
      <c r="N11" s="352">
        <v>1E-05</v>
      </c>
      <c r="O11" s="180" t="s">
        <v>24</v>
      </c>
      <c r="Q11" s="70">
        <v>44</v>
      </c>
      <c r="R11" s="352">
        <v>1E-05</v>
      </c>
      <c r="S11" s="352">
        <v>1E-05</v>
      </c>
      <c r="T11" s="352">
        <v>1E-05</v>
      </c>
      <c r="U11" s="352">
        <v>1E-05</v>
      </c>
      <c r="V11" s="352">
        <v>1E-05</v>
      </c>
      <c r="W11" s="352">
        <v>1E-05</v>
      </c>
      <c r="X11" s="352">
        <v>1E-05</v>
      </c>
      <c r="Y11" s="352">
        <v>1E-05</v>
      </c>
      <c r="Z11" s="352">
        <v>1E-05</v>
      </c>
      <c r="AA11" s="352">
        <v>1E-05</v>
      </c>
      <c r="AB11" s="352">
        <v>1E-05</v>
      </c>
      <c r="AC11" s="352">
        <v>1E-05</v>
      </c>
      <c r="AD11" s="180" t="s">
        <v>24</v>
      </c>
      <c r="AF11" s="70">
        <v>44</v>
      </c>
      <c r="AG11" s="352">
        <v>1E-05</v>
      </c>
      <c r="AH11" s="352">
        <v>1E-05</v>
      </c>
      <c r="AI11" s="352">
        <v>1E-05</v>
      </c>
      <c r="AJ11" s="352">
        <v>1E-05</v>
      </c>
      <c r="AK11" s="352">
        <v>1E-05</v>
      </c>
      <c r="AL11" s="352">
        <v>1E-05</v>
      </c>
      <c r="AM11" s="352">
        <v>1E-05</v>
      </c>
      <c r="AN11" s="352">
        <v>1E-05</v>
      </c>
      <c r="AO11" s="352">
        <v>1E-05</v>
      </c>
      <c r="AP11" s="352">
        <v>1E-05</v>
      </c>
      <c r="AQ11" s="352">
        <v>1E-05</v>
      </c>
      <c r="AR11" s="352">
        <v>1E-05</v>
      </c>
      <c r="AS11" s="180" t="s">
        <v>24</v>
      </c>
      <c r="AU11" s="70">
        <v>44</v>
      </c>
      <c r="AV11" s="352">
        <v>1E-05</v>
      </c>
      <c r="AW11" s="352">
        <v>1E-05</v>
      </c>
      <c r="AX11" s="352">
        <v>1E-05</v>
      </c>
      <c r="AY11" s="352">
        <v>1E-05</v>
      </c>
      <c r="AZ11" s="352">
        <v>1E-05</v>
      </c>
      <c r="BA11" s="352">
        <v>1E-05</v>
      </c>
      <c r="BB11" s="352">
        <v>1E-05</v>
      </c>
      <c r="BC11" s="352">
        <v>1E-05</v>
      </c>
      <c r="BD11" s="352">
        <v>1E-05</v>
      </c>
      <c r="BE11" s="352">
        <v>1E-05</v>
      </c>
      <c r="BF11" s="352">
        <v>1E-05</v>
      </c>
      <c r="BG11" s="352">
        <v>1E-05</v>
      </c>
      <c r="BH11" s="180" t="s">
        <v>24</v>
      </c>
    </row>
    <row r="12" spans="2:60" ht="15.75" thickBot="1">
      <c r="B12" s="70">
        <v>45</v>
      </c>
      <c r="C12" s="352">
        <v>1E-05</v>
      </c>
      <c r="D12" s="352">
        <v>1E-05</v>
      </c>
      <c r="E12" s="352">
        <v>1E-05</v>
      </c>
      <c r="F12" s="352">
        <v>1E-05</v>
      </c>
      <c r="G12" s="352">
        <v>1E-05</v>
      </c>
      <c r="H12" s="352">
        <v>1E-05</v>
      </c>
      <c r="I12" s="352">
        <v>1E-05</v>
      </c>
      <c r="J12" s="352">
        <v>1E-05</v>
      </c>
      <c r="K12" s="352">
        <v>1E-05</v>
      </c>
      <c r="L12" s="352">
        <v>1E-05</v>
      </c>
      <c r="M12" s="352">
        <v>1E-05</v>
      </c>
      <c r="N12" s="352">
        <v>1E-05</v>
      </c>
      <c r="O12" s="181">
        <f>D14+F14+H14+J14+L14+N14</f>
        <v>0.00036</v>
      </c>
      <c r="Q12" s="70">
        <v>45</v>
      </c>
      <c r="R12" s="352">
        <v>1E-05</v>
      </c>
      <c r="S12" s="352">
        <v>1E-05</v>
      </c>
      <c r="T12" s="352">
        <v>1E-05</v>
      </c>
      <c r="U12" s="352">
        <v>1E-05</v>
      </c>
      <c r="V12" s="352">
        <v>1E-05</v>
      </c>
      <c r="W12" s="352">
        <v>1E-05</v>
      </c>
      <c r="X12" s="352">
        <v>1E-05</v>
      </c>
      <c r="Y12" s="352">
        <v>1E-05</v>
      </c>
      <c r="Z12" s="352">
        <v>1E-05</v>
      </c>
      <c r="AA12" s="352">
        <v>1E-05</v>
      </c>
      <c r="AB12" s="352">
        <v>1E-05</v>
      </c>
      <c r="AC12" s="352">
        <v>1E-05</v>
      </c>
      <c r="AD12" s="181">
        <f>S14+U14+W14+Y14+AA14+AC14</f>
        <v>0.00036</v>
      </c>
      <c r="AF12" s="70">
        <v>45</v>
      </c>
      <c r="AG12" s="352">
        <v>1E-05</v>
      </c>
      <c r="AH12" s="352">
        <v>1E-05</v>
      </c>
      <c r="AI12" s="352">
        <v>1E-05</v>
      </c>
      <c r="AJ12" s="352">
        <v>1E-05</v>
      </c>
      <c r="AK12" s="352">
        <v>1E-05</v>
      </c>
      <c r="AL12" s="352">
        <v>1E-05</v>
      </c>
      <c r="AM12" s="352">
        <v>1E-05</v>
      </c>
      <c r="AN12" s="352">
        <v>1E-05</v>
      </c>
      <c r="AO12" s="352">
        <v>1E-05</v>
      </c>
      <c r="AP12" s="352">
        <v>1E-05</v>
      </c>
      <c r="AQ12" s="352">
        <v>1E-05</v>
      </c>
      <c r="AR12" s="352">
        <v>1E-05</v>
      </c>
      <c r="AS12" s="181">
        <f>AH14+AJ14+AL14+AN14+AP14+AR14</f>
        <v>0.00036</v>
      </c>
      <c r="AU12" s="70">
        <v>45</v>
      </c>
      <c r="AV12" s="352">
        <v>1E-05</v>
      </c>
      <c r="AW12" s="352">
        <v>1E-05</v>
      </c>
      <c r="AX12" s="352">
        <v>1E-05</v>
      </c>
      <c r="AY12" s="352">
        <v>1E-05</v>
      </c>
      <c r="AZ12" s="352">
        <v>1E-05</v>
      </c>
      <c r="BA12" s="352">
        <v>1E-05</v>
      </c>
      <c r="BB12" s="352">
        <v>1E-05</v>
      </c>
      <c r="BC12" s="352">
        <v>1E-05</v>
      </c>
      <c r="BD12" s="352">
        <v>1E-05</v>
      </c>
      <c r="BE12" s="352">
        <v>1E-05</v>
      </c>
      <c r="BF12" s="352">
        <v>1E-05</v>
      </c>
      <c r="BG12" s="352">
        <v>1E-05</v>
      </c>
      <c r="BH12" s="181">
        <f>AW14+AY14+BA14+BC14+BE14+BG14</f>
        <v>0.00036</v>
      </c>
    </row>
    <row r="13" spans="2:60" ht="15.75" thickBot="1">
      <c r="B13" s="70">
        <v>48</v>
      </c>
      <c r="C13" s="352">
        <v>1E-05</v>
      </c>
      <c r="D13" s="352">
        <v>1E-05</v>
      </c>
      <c r="E13" s="352">
        <v>1E-05</v>
      </c>
      <c r="F13" s="352">
        <v>1E-05</v>
      </c>
      <c r="G13" s="352">
        <v>1E-05</v>
      </c>
      <c r="H13" s="352">
        <v>1E-05</v>
      </c>
      <c r="I13" s="352">
        <v>1E-05</v>
      </c>
      <c r="J13" s="352">
        <v>1E-05</v>
      </c>
      <c r="K13" s="352">
        <v>1E-05</v>
      </c>
      <c r="L13" s="352">
        <v>1E-05</v>
      </c>
      <c r="M13" s="352">
        <v>1E-05</v>
      </c>
      <c r="N13" s="352">
        <v>1E-05</v>
      </c>
      <c r="O13" s="177"/>
      <c r="Q13" s="70">
        <v>48</v>
      </c>
      <c r="R13" s="352">
        <v>1E-05</v>
      </c>
      <c r="S13" s="352">
        <v>1E-05</v>
      </c>
      <c r="T13" s="352">
        <v>1E-05</v>
      </c>
      <c r="U13" s="352">
        <v>1E-05</v>
      </c>
      <c r="V13" s="352">
        <v>1E-05</v>
      </c>
      <c r="W13" s="352">
        <v>1E-05</v>
      </c>
      <c r="X13" s="352">
        <v>1E-05</v>
      </c>
      <c r="Y13" s="352">
        <v>1E-05</v>
      </c>
      <c r="Z13" s="352">
        <v>1E-05</v>
      </c>
      <c r="AA13" s="352">
        <v>1E-05</v>
      </c>
      <c r="AB13" s="352">
        <v>1E-05</v>
      </c>
      <c r="AC13" s="352">
        <v>1E-05</v>
      </c>
      <c r="AD13" s="177"/>
      <c r="AF13" s="70">
        <v>48</v>
      </c>
      <c r="AG13" s="352">
        <v>1E-05</v>
      </c>
      <c r="AH13" s="352">
        <v>1E-05</v>
      </c>
      <c r="AI13" s="352">
        <v>1E-05</v>
      </c>
      <c r="AJ13" s="352">
        <v>1E-05</v>
      </c>
      <c r="AK13" s="352">
        <v>1E-05</v>
      </c>
      <c r="AL13" s="352">
        <v>1E-05</v>
      </c>
      <c r="AM13" s="352">
        <v>1E-05</v>
      </c>
      <c r="AN13" s="352">
        <v>1E-05</v>
      </c>
      <c r="AO13" s="352">
        <v>1E-05</v>
      </c>
      <c r="AP13" s="352">
        <v>1E-05</v>
      </c>
      <c r="AQ13" s="352">
        <v>1E-05</v>
      </c>
      <c r="AR13" s="352">
        <v>1E-05</v>
      </c>
      <c r="AS13" s="177"/>
      <c r="AU13" s="70">
        <v>48</v>
      </c>
      <c r="AV13" s="352">
        <v>1E-05</v>
      </c>
      <c r="AW13" s="352">
        <v>1E-05</v>
      </c>
      <c r="AX13" s="352">
        <v>1E-05</v>
      </c>
      <c r="AY13" s="352">
        <v>1E-05</v>
      </c>
      <c r="AZ13" s="352">
        <v>1E-05</v>
      </c>
      <c r="BA13" s="352">
        <v>1E-05</v>
      </c>
      <c r="BB13" s="352">
        <v>1E-05</v>
      </c>
      <c r="BC13" s="352">
        <v>1E-05</v>
      </c>
      <c r="BD13" s="352">
        <v>1E-05</v>
      </c>
      <c r="BE13" s="352">
        <v>1E-05</v>
      </c>
      <c r="BF13" s="352">
        <v>1E-05</v>
      </c>
      <c r="BG13" s="352">
        <v>1E-05</v>
      </c>
      <c r="BH13" s="177"/>
    </row>
    <row r="14" spans="2:60" ht="13.5" thickBot="1">
      <c r="B14" s="91" t="s">
        <v>1</v>
      </c>
      <c r="C14" s="184">
        <f>SUM(C8:C13)</f>
        <v>6E-05</v>
      </c>
      <c r="D14" s="184">
        <f>SUM(D8:D13)</f>
        <v>6E-05</v>
      </c>
      <c r="E14" s="184">
        <f aca="true" t="shared" si="0" ref="E14:N14">SUM(E8:E13)</f>
        <v>6E-05</v>
      </c>
      <c r="F14" s="184">
        <f t="shared" si="0"/>
        <v>6E-05</v>
      </c>
      <c r="G14" s="184">
        <f t="shared" si="0"/>
        <v>6E-05</v>
      </c>
      <c r="H14" s="184">
        <f t="shared" si="0"/>
        <v>6E-05</v>
      </c>
      <c r="I14" s="184">
        <f t="shared" si="0"/>
        <v>6E-05</v>
      </c>
      <c r="J14" s="184">
        <f t="shared" si="0"/>
        <v>6E-05</v>
      </c>
      <c r="K14" s="184">
        <f t="shared" si="0"/>
        <v>6E-05</v>
      </c>
      <c r="L14" s="184">
        <f t="shared" si="0"/>
        <v>6E-05</v>
      </c>
      <c r="M14" s="184">
        <f>SUM(M8:M13)</f>
        <v>6E-05</v>
      </c>
      <c r="N14" s="184">
        <f t="shared" si="0"/>
        <v>6E-05</v>
      </c>
      <c r="O14" s="179"/>
      <c r="Q14" s="91" t="s">
        <v>1</v>
      </c>
      <c r="R14" s="184">
        <f>SUM(R8:R13)</f>
        <v>6E-05</v>
      </c>
      <c r="S14" s="184">
        <f>SUM(S8:S13)</f>
        <v>6E-05</v>
      </c>
      <c r="T14" s="184">
        <f aca="true" t="shared" si="1" ref="T14:AA14">SUM(T8:T13)</f>
        <v>6E-05</v>
      </c>
      <c r="U14" s="184">
        <f t="shared" si="1"/>
        <v>6E-05</v>
      </c>
      <c r="V14" s="184">
        <f t="shared" si="1"/>
        <v>6E-05</v>
      </c>
      <c r="W14" s="184">
        <f t="shared" si="1"/>
        <v>6E-05</v>
      </c>
      <c r="X14" s="184">
        <f t="shared" si="1"/>
        <v>6E-05</v>
      </c>
      <c r="Y14" s="184">
        <f t="shared" si="1"/>
        <v>6E-05</v>
      </c>
      <c r="Z14" s="184">
        <f t="shared" si="1"/>
        <v>6E-05</v>
      </c>
      <c r="AA14" s="184">
        <f t="shared" si="1"/>
        <v>6E-05</v>
      </c>
      <c r="AB14" s="184">
        <f>SUM(AB8:AB13)</f>
        <v>6E-05</v>
      </c>
      <c r="AC14" s="184">
        <f>SUM(AC8:AC13)</f>
        <v>6E-05</v>
      </c>
      <c r="AD14" s="179"/>
      <c r="AF14" s="91" t="s">
        <v>1</v>
      </c>
      <c r="AG14" s="184">
        <f>SUM(AG8:AG13)</f>
        <v>6E-05</v>
      </c>
      <c r="AH14" s="184">
        <f>SUM(AH8:AH13)</f>
        <v>6E-05</v>
      </c>
      <c r="AI14" s="184">
        <f aca="true" t="shared" si="2" ref="AI14:AP14">SUM(AI8:AI13)</f>
        <v>6E-05</v>
      </c>
      <c r="AJ14" s="184">
        <f t="shared" si="2"/>
        <v>6E-05</v>
      </c>
      <c r="AK14" s="184">
        <f t="shared" si="2"/>
        <v>6E-05</v>
      </c>
      <c r="AL14" s="184">
        <f t="shared" si="2"/>
        <v>6E-05</v>
      </c>
      <c r="AM14" s="184">
        <f t="shared" si="2"/>
        <v>6E-05</v>
      </c>
      <c r="AN14" s="184">
        <f t="shared" si="2"/>
        <v>6E-05</v>
      </c>
      <c r="AO14" s="184">
        <f t="shared" si="2"/>
        <v>6E-05</v>
      </c>
      <c r="AP14" s="184">
        <f t="shared" si="2"/>
        <v>6E-05</v>
      </c>
      <c r="AQ14" s="184">
        <f>SUM(AQ8:AQ13)</f>
        <v>6E-05</v>
      </c>
      <c r="AR14" s="184">
        <f>SUM(AR8:AR13)</f>
        <v>6E-05</v>
      </c>
      <c r="AS14" s="179"/>
      <c r="AU14" s="91" t="s">
        <v>1</v>
      </c>
      <c r="AV14" s="184">
        <f>SUM(AV8:AV13)</f>
        <v>6E-05</v>
      </c>
      <c r="AW14" s="184">
        <f>SUM(AW8:AW13)</f>
        <v>6E-05</v>
      </c>
      <c r="AX14" s="184">
        <f aca="true" t="shared" si="3" ref="AX14:BE14">SUM(AX8:AX13)</f>
        <v>6E-05</v>
      </c>
      <c r="AY14" s="184">
        <f t="shared" si="3"/>
        <v>6E-05</v>
      </c>
      <c r="AZ14" s="184">
        <f t="shared" si="3"/>
        <v>6E-05</v>
      </c>
      <c r="BA14" s="184">
        <f t="shared" si="3"/>
        <v>6E-05</v>
      </c>
      <c r="BB14" s="184">
        <f t="shared" si="3"/>
        <v>6E-05</v>
      </c>
      <c r="BC14" s="184">
        <f t="shared" si="3"/>
        <v>6E-05</v>
      </c>
      <c r="BD14" s="184">
        <f t="shared" si="3"/>
        <v>6E-05</v>
      </c>
      <c r="BE14" s="184">
        <f t="shared" si="3"/>
        <v>6E-05</v>
      </c>
      <c r="BF14" s="184">
        <f>SUM(BF8:BF13)</f>
        <v>6E-05</v>
      </c>
      <c r="BG14" s="184">
        <f>SUM(BG8:BG13)</f>
        <v>6E-05</v>
      </c>
      <c r="BH14" s="179"/>
    </row>
  </sheetData>
  <sheetProtection password="D3EE" sheet="1" objects="1" scenarios="1" selectLockedCells="1"/>
  <mergeCells count="32">
    <mergeCell ref="AO6:AP6"/>
    <mergeCell ref="AV5:BG5"/>
    <mergeCell ref="AV6:AW6"/>
    <mergeCell ref="AX6:AY6"/>
    <mergeCell ref="AZ6:BA6"/>
    <mergeCell ref="BB6:BC6"/>
    <mergeCell ref="BD6:BE6"/>
    <mergeCell ref="BF6:BG6"/>
    <mergeCell ref="AQ6:AR6"/>
    <mergeCell ref="AU4:BF4"/>
    <mergeCell ref="AF4:AQ4"/>
    <mergeCell ref="AG5:AR5"/>
    <mergeCell ref="Q4:AB4"/>
    <mergeCell ref="R5:AC5"/>
    <mergeCell ref="R6:S6"/>
    <mergeCell ref="T6:U6"/>
    <mergeCell ref="V6:W6"/>
    <mergeCell ref="X6:Y6"/>
    <mergeCell ref="Z6:AA6"/>
    <mergeCell ref="AB6:AC6"/>
    <mergeCell ref="AG6:AH6"/>
    <mergeCell ref="AI6:AJ6"/>
    <mergeCell ref="AK6:AL6"/>
    <mergeCell ref="AM6:AN6"/>
    <mergeCell ref="B4:M4"/>
    <mergeCell ref="C5:N5"/>
    <mergeCell ref="C6:D6"/>
    <mergeCell ref="E6:F6"/>
    <mergeCell ref="G6:H6"/>
    <mergeCell ref="I6:J6"/>
    <mergeCell ref="K6:L6"/>
    <mergeCell ref="M6:N6"/>
  </mergeCells>
  <dataValidations count="1">
    <dataValidation type="decimal" operator="notEqual" allowBlank="1" showInputMessage="1" showErrorMessage="1" errorTitle="Div by Zero Error" error="Cannot Enter absolute 0 as a value.  Use 0.00001 instead and then continue.  " sqref="AG8:AR13 C8:N13 R8:AC13 AV8:BG13">
      <formula1>0</formula1>
    </dataValidation>
  </dataValidations>
  <printOptions horizontalCentered="1" verticalCentered="1"/>
  <pageMargins left="0" right="0" top="0.75" bottom="0.75" header="0.3" footer="0.3"/>
  <pageSetup horizontalDpi="600" verticalDpi="600" orientation="landscape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80"/>
  <sheetViews>
    <sheetView showGridLines="0" zoomScalePageLayoutView="0" workbookViewId="0" topLeftCell="A1">
      <selection activeCell="G81" sqref="G81"/>
    </sheetView>
  </sheetViews>
  <sheetFormatPr defaultColWidth="9.140625" defaultRowHeight="15"/>
  <cols>
    <col min="1" max="1" width="0.71875" style="2" customWidth="1"/>
    <col min="2" max="2" width="9.8515625" style="2" bestFit="1" customWidth="1"/>
    <col min="3" max="3" width="12.28125" style="2" bestFit="1" customWidth="1"/>
    <col min="4" max="4" width="12.00390625" style="2" bestFit="1" customWidth="1"/>
    <col min="5" max="5" width="13.28125" style="2" bestFit="1" customWidth="1"/>
    <col min="6" max="6" width="12.8515625" style="2" bestFit="1" customWidth="1"/>
    <col min="7" max="7" width="13.7109375" style="2" bestFit="1" customWidth="1"/>
    <col min="8" max="8" width="12.57421875" style="2" bestFit="1" customWidth="1"/>
    <col min="9" max="9" width="12.7109375" style="2" bestFit="1" customWidth="1"/>
    <col min="10" max="10" width="12.421875" style="2" bestFit="1" customWidth="1"/>
    <col min="11" max="11" width="13.421875" style="2" bestFit="1" customWidth="1"/>
    <col min="12" max="12" width="13.140625" style="2" bestFit="1" customWidth="1"/>
    <col min="13" max="13" width="11.28125" style="2" bestFit="1" customWidth="1"/>
    <col min="14" max="14" width="12.28125" style="2" bestFit="1" customWidth="1"/>
    <col min="15" max="15" width="12.00390625" style="2" bestFit="1" customWidth="1"/>
    <col min="16" max="16" width="12.28125" style="2" bestFit="1" customWidth="1"/>
    <col min="17" max="17" width="13.140625" style="2" bestFit="1" customWidth="1"/>
    <col min="18" max="18" width="12.28125" style="2" bestFit="1" customWidth="1"/>
    <col min="19" max="19" width="13.28125" style="2" bestFit="1" customWidth="1"/>
    <col min="20" max="20" width="12.8515625" style="2" bestFit="1" customWidth="1"/>
    <col min="21" max="21" width="12.7109375" style="2" bestFit="1" customWidth="1"/>
    <col min="22" max="22" width="14.421875" style="2" bestFit="1" customWidth="1"/>
    <col min="23" max="23" width="11.28125" style="2" bestFit="1" customWidth="1"/>
    <col min="24" max="16384" width="9.140625" style="2" customWidth="1"/>
  </cols>
  <sheetData>
    <row r="1" ht="15.75" thickBot="1"/>
    <row r="2" spans="2:16" ht="16.5" thickBot="1">
      <c r="B2" s="495" t="s">
        <v>145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174"/>
      <c r="O2" s="8"/>
      <c r="P2" s="9"/>
    </row>
    <row r="3" spans="2:16" ht="16.5" thickBot="1">
      <c r="B3" s="1"/>
      <c r="C3" s="502">
        <f>'Tab 1-Enter Office Information'!C7</f>
        <v>0</v>
      </c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4"/>
      <c r="O3" s="10"/>
      <c r="P3" s="9"/>
    </row>
    <row r="4" spans="2:16" ht="15.75" thickBot="1">
      <c r="B4" s="11"/>
      <c r="C4" s="493">
        <f>'Tab 2 - CSAW INFO'!C6:D6</f>
        <v>40600</v>
      </c>
      <c r="D4" s="494"/>
      <c r="E4" s="493">
        <f>C4+2</f>
        <v>40602</v>
      </c>
      <c r="F4" s="494"/>
      <c r="G4" s="493">
        <f>E4+1</f>
        <v>40603</v>
      </c>
      <c r="H4" s="494"/>
      <c r="I4" s="493">
        <f>G4+1</f>
        <v>40604</v>
      </c>
      <c r="J4" s="494"/>
      <c r="K4" s="493">
        <f>I4+1</f>
        <v>40605</v>
      </c>
      <c r="L4" s="494"/>
      <c r="M4" s="493">
        <f>K4+1</f>
        <v>40606</v>
      </c>
      <c r="N4" s="494"/>
      <c r="O4" s="10" t="s">
        <v>19</v>
      </c>
      <c r="P4" s="9"/>
    </row>
    <row r="5" spans="2:16" ht="15.75" thickBot="1">
      <c r="B5" s="12" t="s">
        <v>0</v>
      </c>
      <c r="C5" s="13" t="s">
        <v>78</v>
      </c>
      <c r="D5" s="10" t="s">
        <v>79</v>
      </c>
      <c r="E5" s="13" t="s">
        <v>80</v>
      </c>
      <c r="F5" s="10" t="s">
        <v>81</v>
      </c>
      <c r="G5" s="13" t="s">
        <v>82</v>
      </c>
      <c r="H5" s="10" t="s">
        <v>177</v>
      </c>
      <c r="I5" s="13" t="s">
        <v>84</v>
      </c>
      <c r="J5" s="10" t="s">
        <v>85</v>
      </c>
      <c r="K5" s="13" t="s">
        <v>143</v>
      </c>
      <c r="L5" s="10" t="s">
        <v>86</v>
      </c>
      <c r="M5" s="14" t="s">
        <v>87</v>
      </c>
      <c r="N5" s="13" t="s">
        <v>88</v>
      </c>
      <c r="O5" s="15"/>
      <c r="P5" s="9"/>
    </row>
    <row r="6" spans="2:16" ht="16.5" thickBot="1">
      <c r="B6" s="16">
        <v>41</v>
      </c>
      <c r="C6" s="190">
        <f>'Tab 2 - CSAW INFO'!C8</f>
        <v>1E-05</v>
      </c>
      <c r="D6" s="190">
        <f>'Tab 2 - CSAW INFO'!D8</f>
        <v>1E-05</v>
      </c>
      <c r="E6" s="190">
        <f>'Tab 2 - CSAW INFO'!E8</f>
        <v>1E-05</v>
      </c>
      <c r="F6" s="190">
        <f>'Tab 2 - CSAW INFO'!F8</f>
        <v>1E-05</v>
      </c>
      <c r="G6" s="190">
        <f>'Tab 2 - CSAW INFO'!G8</f>
        <v>1E-05</v>
      </c>
      <c r="H6" s="190">
        <f>'Tab 2 - CSAW INFO'!H8</f>
        <v>1E-05</v>
      </c>
      <c r="I6" s="190">
        <f>'Tab 2 - CSAW INFO'!I8</f>
        <v>1E-05</v>
      </c>
      <c r="J6" s="190">
        <f>'Tab 2 - CSAW INFO'!J8</f>
        <v>1E-05</v>
      </c>
      <c r="K6" s="190">
        <f>'Tab 2 - CSAW INFO'!K8</f>
        <v>1E-05</v>
      </c>
      <c r="L6" s="190">
        <f>'Tab 2 - CSAW INFO'!L8</f>
        <v>1E-05</v>
      </c>
      <c r="M6" s="190">
        <f>'Tab 2 - CSAW INFO'!M8</f>
        <v>1E-05</v>
      </c>
      <c r="N6" s="190">
        <f>'Tab 2 - CSAW INFO'!N8</f>
        <v>1E-05</v>
      </c>
      <c r="O6" s="17" t="s">
        <v>23</v>
      </c>
      <c r="P6" s="9"/>
    </row>
    <row r="7" spans="2:16" ht="15.75" thickBot="1">
      <c r="B7" s="16">
        <v>42</v>
      </c>
      <c r="C7" s="190">
        <f>'Tab 2 - CSAW INFO'!C9</f>
        <v>1E-05</v>
      </c>
      <c r="D7" s="190">
        <f>'Tab 2 - CSAW INFO'!D9</f>
        <v>1E-05</v>
      </c>
      <c r="E7" s="190">
        <f>'Tab 2 - CSAW INFO'!E9</f>
        <v>1E-05</v>
      </c>
      <c r="F7" s="190">
        <f>'Tab 2 - CSAW INFO'!F9</f>
        <v>1E-05</v>
      </c>
      <c r="G7" s="190">
        <f>'Tab 2 - CSAW INFO'!G9</f>
        <v>1E-05</v>
      </c>
      <c r="H7" s="190">
        <f>'Tab 2 - CSAW INFO'!H9</f>
        <v>1E-05</v>
      </c>
      <c r="I7" s="190">
        <f>'Tab 2 - CSAW INFO'!I9</f>
        <v>1E-05</v>
      </c>
      <c r="J7" s="190">
        <f>'Tab 2 - CSAW INFO'!J9</f>
        <v>1E-05</v>
      </c>
      <c r="K7" s="190">
        <f>'Tab 2 - CSAW INFO'!K9</f>
        <v>1E-05</v>
      </c>
      <c r="L7" s="190">
        <f>'Tab 2 - CSAW INFO'!L9</f>
        <v>1E-05</v>
      </c>
      <c r="M7" s="190">
        <f>'Tab 2 - CSAW INFO'!M9</f>
        <v>1E-05</v>
      </c>
      <c r="N7" s="190">
        <f>'Tab 2 - CSAW INFO'!N9</f>
        <v>1E-05</v>
      </c>
      <c r="O7" s="7" t="s">
        <v>25</v>
      </c>
      <c r="P7" s="9"/>
    </row>
    <row r="8" spans="2:16" ht="19.5" thickBot="1">
      <c r="B8" s="16">
        <v>43</v>
      </c>
      <c r="C8" s="190">
        <f>'Tab 2 - CSAW INFO'!C10</f>
        <v>1E-05</v>
      </c>
      <c r="D8" s="190">
        <f>'Tab 2 - CSAW INFO'!D10</f>
        <v>1E-05</v>
      </c>
      <c r="E8" s="190">
        <f>'Tab 2 - CSAW INFO'!E10</f>
        <v>1E-05</v>
      </c>
      <c r="F8" s="190">
        <f>'Tab 2 - CSAW INFO'!F10</f>
        <v>1E-05</v>
      </c>
      <c r="G8" s="190">
        <f>'Tab 2 - CSAW INFO'!G10</f>
        <v>1E-05</v>
      </c>
      <c r="H8" s="190">
        <f>'Tab 2 - CSAW INFO'!H10</f>
        <v>1E-05</v>
      </c>
      <c r="I8" s="190">
        <f>'Tab 2 - CSAW INFO'!I10</f>
        <v>1E-05</v>
      </c>
      <c r="J8" s="190">
        <f>'Tab 2 - CSAW INFO'!J10</f>
        <v>1E-05</v>
      </c>
      <c r="K8" s="190">
        <f>'Tab 2 - CSAW INFO'!K10</f>
        <v>1E-05</v>
      </c>
      <c r="L8" s="190">
        <f>'Tab 2 - CSAW INFO'!L10</f>
        <v>1E-05</v>
      </c>
      <c r="M8" s="190">
        <f>'Tab 2 - CSAW INFO'!M10</f>
        <v>1E-05</v>
      </c>
      <c r="N8" s="190">
        <f>'Tab 2 - CSAW INFO'!N10</f>
        <v>1E-05</v>
      </c>
      <c r="O8" s="18">
        <f>C12+E12+G12+I12+K12+M12</f>
        <v>0.00036</v>
      </c>
      <c r="P8" s="9"/>
    </row>
    <row r="9" spans="2:16" ht="15.75" thickBot="1">
      <c r="B9" s="16">
        <v>44</v>
      </c>
      <c r="C9" s="190">
        <f>'Tab 2 - CSAW INFO'!C11</f>
        <v>1E-05</v>
      </c>
      <c r="D9" s="190">
        <f>'Tab 2 - CSAW INFO'!D11</f>
        <v>1E-05</v>
      </c>
      <c r="E9" s="190">
        <f>'Tab 2 - CSAW INFO'!E11</f>
        <v>1E-05</v>
      </c>
      <c r="F9" s="190">
        <f>'Tab 2 - CSAW INFO'!F11</f>
        <v>1E-05</v>
      </c>
      <c r="G9" s="190">
        <f>'Tab 2 - CSAW INFO'!G11</f>
        <v>1E-05</v>
      </c>
      <c r="H9" s="190">
        <f>'Tab 2 - CSAW INFO'!H11</f>
        <v>1E-05</v>
      </c>
      <c r="I9" s="190">
        <f>'Tab 2 - CSAW INFO'!I11</f>
        <v>1E-05</v>
      </c>
      <c r="J9" s="190">
        <f>'Tab 2 - CSAW INFO'!J11</f>
        <v>1E-05</v>
      </c>
      <c r="K9" s="190">
        <f>'Tab 2 - CSAW INFO'!K11</f>
        <v>1E-05</v>
      </c>
      <c r="L9" s="190">
        <f>'Tab 2 - CSAW INFO'!L11</f>
        <v>1E-05</v>
      </c>
      <c r="M9" s="190">
        <f>'Tab 2 - CSAW INFO'!M11</f>
        <v>1E-05</v>
      </c>
      <c r="N9" s="190">
        <f>'Tab 2 - CSAW INFO'!N11</f>
        <v>1E-05</v>
      </c>
      <c r="O9" s="7" t="s">
        <v>24</v>
      </c>
      <c r="P9" s="9"/>
    </row>
    <row r="10" spans="2:16" ht="19.5" thickBot="1">
      <c r="B10" s="16">
        <v>45</v>
      </c>
      <c r="C10" s="190">
        <f>'Tab 2 - CSAW INFO'!C12</f>
        <v>1E-05</v>
      </c>
      <c r="D10" s="190">
        <f>'Tab 2 - CSAW INFO'!D12</f>
        <v>1E-05</v>
      </c>
      <c r="E10" s="190">
        <f>'Tab 2 - CSAW INFO'!E12</f>
        <v>1E-05</v>
      </c>
      <c r="F10" s="190">
        <f>'Tab 2 - CSAW INFO'!F12</f>
        <v>1E-05</v>
      </c>
      <c r="G10" s="190">
        <f>'Tab 2 - CSAW INFO'!G12</f>
        <v>1E-05</v>
      </c>
      <c r="H10" s="190">
        <f>'Tab 2 - CSAW INFO'!H12</f>
        <v>1E-05</v>
      </c>
      <c r="I10" s="190">
        <f>'Tab 2 - CSAW INFO'!I12</f>
        <v>1E-05</v>
      </c>
      <c r="J10" s="190">
        <f>'Tab 2 - CSAW INFO'!J12</f>
        <v>1E-05</v>
      </c>
      <c r="K10" s="190">
        <f>'Tab 2 - CSAW INFO'!K12</f>
        <v>1E-05</v>
      </c>
      <c r="L10" s="190">
        <f>'Tab 2 - CSAW INFO'!L12</f>
        <v>1E-05</v>
      </c>
      <c r="M10" s="190">
        <f>'Tab 2 - CSAW INFO'!M12</f>
        <v>1E-05</v>
      </c>
      <c r="N10" s="190">
        <f>'Tab 2 - CSAW INFO'!N12</f>
        <v>1E-05</v>
      </c>
      <c r="O10" s="18">
        <f>D12+F12+H12+J12+L12+N12</f>
        <v>0.00036</v>
      </c>
      <c r="P10" s="9"/>
    </row>
    <row r="11" spans="2:16" ht="15.75" thickBot="1">
      <c r="B11" s="16">
        <v>48</v>
      </c>
      <c r="C11" s="190">
        <f>'Tab 2 - CSAW INFO'!C13</f>
        <v>1E-05</v>
      </c>
      <c r="D11" s="190">
        <f>'Tab 2 - CSAW INFO'!D13</f>
        <v>1E-05</v>
      </c>
      <c r="E11" s="190">
        <f>'Tab 2 - CSAW INFO'!E13</f>
        <v>1E-05</v>
      </c>
      <c r="F11" s="190">
        <f>'Tab 2 - CSAW INFO'!F13</f>
        <v>1E-05</v>
      </c>
      <c r="G11" s="190">
        <f>'Tab 2 - CSAW INFO'!G13</f>
        <v>1E-05</v>
      </c>
      <c r="H11" s="190">
        <f>'Tab 2 - CSAW INFO'!H13</f>
        <v>1E-05</v>
      </c>
      <c r="I11" s="190">
        <f>'Tab 2 - CSAW INFO'!I13</f>
        <v>1E-05</v>
      </c>
      <c r="J11" s="190">
        <f>'Tab 2 - CSAW INFO'!J13</f>
        <v>1E-05</v>
      </c>
      <c r="K11" s="190">
        <f>'Tab 2 - CSAW INFO'!K13</f>
        <v>1E-05</v>
      </c>
      <c r="L11" s="190">
        <f>'Tab 2 - CSAW INFO'!L13</f>
        <v>1E-05</v>
      </c>
      <c r="M11" s="190">
        <f>'Tab 2 - CSAW INFO'!M13</f>
        <v>1E-05</v>
      </c>
      <c r="N11" s="190">
        <f>'Tab 2 - CSAW INFO'!N13</f>
        <v>1E-05</v>
      </c>
      <c r="P11" s="9"/>
    </row>
    <row r="12" spans="2:16" ht="19.5" thickBot="1">
      <c r="B12" s="19" t="s">
        <v>1</v>
      </c>
      <c r="C12" s="20">
        <f>SUM(C6:C11)</f>
        <v>6E-05</v>
      </c>
      <c r="D12" s="20">
        <f>SUM(D6:D11)</f>
        <v>6E-05</v>
      </c>
      <c r="E12" s="20">
        <f aca="true" t="shared" si="0" ref="E12:N12">SUM(E6:E11)</f>
        <v>6E-05</v>
      </c>
      <c r="F12" s="20">
        <f t="shared" si="0"/>
        <v>6E-05</v>
      </c>
      <c r="G12" s="20">
        <f t="shared" si="0"/>
        <v>6E-05</v>
      </c>
      <c r="H12" s="20">
        <f t="shared" si="0"/>
        <v>6E-05</v>
      </c>
      <c r="I12" s="20">
        <f t="shared" si="0"/>
        <v>6E-05</v>
      </c>
      <c r="J12" s="20">
        <f t="shared" si="0"/>
        <v>6E-05</v>
      </c>
      <c r="K12" s="20">
        <f t="shared" si="0"/>
        <v>6E-05</v>
      </c>
      <c r="L12" s="20">
        <f t="shared" si="0"/>
        <v>6E-05</v>
      </c>
      <c r="M12" s="20">
        <f>SUM(M6:M11)</f>
        <v>6E-05</v>
      </c>
      <c r="N12" s="20">
        <f t="shared" si="0"/>
        <v>6E-05</v>
      </c>
      <c r="P12" s="9"/>
    </row>
    <row r="13" ht="8.25" customHeight="1" thickBot="1">
      <c r="P13" s="9"/>
    </row>
    <row r="14" spans="2:16" ht="15.75">
      <c r="B14" s="495" t="str">
        <f>B2</f>
        <v>CUSTOMER SERVICE ADJUSTED WORKLOAD (CSAW) </v>
      </c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174"/>
      <c r="O14" s="8"/>
      <c r="P14" s="9"/>
    </row>
    <row r="15" spans="2:16" ht="16.5" thickBot="1">
      <c r="B15" s="21"/>
      <c r="C15" s="505">
        <f>C3</f>
        <v>0</v>
      </c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15"/>
      <c r="P15" s="9"/>
    </row>
    <row r="16" spans="2:15" ht="15.75" thickBot="1">
      <c r="B16" s="11"/>
      <c r="C16" s="493">
        <f>M4+1</f>
        <v>40607</v>
      </c>
      <c r="D16" s="494"/>
      <c r="E16" s="493">
        <f>C16+2</f>
        <v>40609</v>
      </c>
      <c r="F16" s="494"/>
      <c r="G16" s="493">
        <f>E16+1</f>
        <v>40610</v>
      </c>
      <c r="H16" s="494"/>
      <c r="I16" s="493">
        <f>G16+1</f>
        <v>40611</v>
      </c>
      <c r="J16" s="494"/>
      <c r="K16" s="493">
        <f>I16+1</f>
        <v>40612</v>
      </c>
      <c r="L16" s="494"/>
      <c r="M16" s="493">
        <f>K16+1</f>
        <v>40613</v>
      </c>
      <c r="N16" s="494"/>
      <c r="O16" s="10" t="s">
        <v>20</v>
      </c>
    </row>
    <row r="17" spans="2:15" ht="15.75" thickBot="1">
      <c r="B17" s="12" t="s">
        <v>0</v>
      </c>
      <c r="C17" s="13" t="str">
        <f>$C$5</f>
        <v>SAT-EARNED </v>
      </c>
      <c r="D17" s="13" t="str">
        <f>$D$5</f>
        <v>SAT -TACS</v>
      </c>
      <c r="E17" s="14" t="str">
        <f>$E$5</f>
        <v>MON- EARNED</v>
      </c>
      <c r="F17" s="13" t="str">
        <f>$F$5</f>
        <v>MON-TACS</v>
      </c>
      <c r="G17" s="14" t="str">
        <f>$G$5</f>
        <v>TUES- EARNED</v>
      </c>
      <c r="H17" s="13" t="str">
        <f>$H$5</f>
        <v>TUE-TACS</v>
      </c>
      <c r="I17" s="14" t="str">
        <f>$I$5</f>
        <v>WED-EARNED</v>
      </c>
      <c r="J17" s="13" t="str">
        <f>$J$5</f>
        <v>WED-TACS</v>
      </c>
      <c r="K17" s="14" t="str">
        <f>$K$5</f>
        <v>THR-EARNED</v>
      </c>
      <c r="L17" s="13" t="str">
        <f>$L$5</f>
        <v>THUR-TACS</v>
      </c>
      <c r="M17" s="14" t="str">
        <f>$M$5</f>
        <v>FRI-EARNED</v>
      </c>
      <c r="N17" s="13" t="str">
        <f>$N$5</f>
        <v>FRI-TACS</v>
      </c>
      <c r="O17" s="15"/>
    </row>
    <row r="18" spans="2:15" ht="16.5" thickBot="1">
      <c r="B18" s="13">
        <v>41</v>
      </c>
      <c r="C18" s="190">
        <f>'Tab 2 - CSAW INFO'!R8</f>
        <v>1E-05</v>
      </c>
      <c r="D18" s="190">
        <f>'Tab 2 - CSAW INFO'!S8</f>
        <v>1E-05</v>
      </c>
      <c r="E18" s="190">
        <f>'Tab 2 - CSAW INFO'!T8</f>
        <v>1E-05</v>
      </c>
      <c r="F18" s="190">
        <f>'Tab 2 - CSAW INFO'!U8</f>
        <v>1E-05</v>
      </c>
      <c r="G18" s="190">
        <f>'Tab 2 - CSAW INFO'!V8</f>
        <v>1E-05</v>
      </c>
      <c r="H18" s="190">
        <f>'Tab 2 - CSAW INFO'!W8</f>
        <v>1E-05</v>
      </c>
      <c r="I18" s="190">
        <f>'Tab 2 - CSAW INFO'!X8</f>
        <v>1E-05</v>
      </c>
      <c r="J18" s="190">
        <f>'Tab 2 - CSAW INFO'!Y8</f>
        <v>1E-05</v>
      </c>
      <c r="K18" s="190">
        <f>'Tab 2 - CSAW INFO'!Z8</f>
        <v>1E-05</v>
      </c>
      <c r="L18" s="190">
        <f>'Tab 2 - CSAW INFO'!AA8</f>
        <v>1E-05</v>
      </c>
      <c r="M18" s="190">
        <f>'Tab 2 - CSAW INFO'!AB8</f>
        <v>1E-05</v>
      </c>
      <c r="N18" s="190">
        <f>'Tab 2 - CSAW INFO'!AC8</f>
        <v>1E-05</v>
      </c>
      <c r="O18" s="17" t="s">
        <v>23</v>
      </c>
    </row>
    <row r="19" spans="2:15" ht="15.75" thickBot="1">
      <c r="B19" s="13">
        <v>42</v>
      </c>
      <c r="C19" s="190">
        <f>'Tab 2 - CSAW INFO'!R9</f>
        <v>1E-05</v>
      </c>
      <c r="D19" s="190">
        <f>'Tab 2 - CSAW INFO'!S9</f>
        <v>1E-05</v>
      </c>
      <c r="E19" s="190">
        <f>'Tab 2 - CSAW INFO'!T9</f>
        <v>1E-05</v>
      </c>
      <c r="F19" s="190">
        <f>'Tab 2 - CSAW INFO'!U9</f>
        <v>1E-05</v>
      </c>
      <c r="G19" s="190">
        <f>'Tab 2 - CSAW INFO'!V9</f>
        <v>1E-05</v>
      </c>
      <c r="H19" s="190">
        <f>'Tab 2 - CSAW INFO'!W9</f>
        <v>1E-05</v>
      </c>
      <c r="I19" s="190">
        <f>'Tab 2 - CSAW INFO'!X9</f>
        <v>1E-05</v>
      </c>
      <c r="J19" s="190">
        <f>'Tab 2 - CSAW INFO'!Y9</f>
        <v>1E-05</v>
      </c>
      <c r="K19" s="190">
        <f>'Tab 2 - CSAW INFO'!Z9</f>
        <v>1E-05</v>
      </c>
      <c r="L19" s="190">
        <f>'Tab 2 - CSAW INFO'!AA9</f>
        <v>1E-05</v>
      </c>
      <c r="M19" s="190">
        <f>'Tab 2 - CSAW INFO'!AB9</f>
        <v>1E-05</v>
      </c>
      <c r="N19" s="190">
        <f>'Tab 2 - CSAW INFO'!AC9</f>
        <v>1E-05</v>
      </c>
      <c r="O19" s="7" t="s">
        <v>25</v>
      </c>
    </row>
    <row r="20" spans="2:15" ht="19.5" thickBot="1">
      <c r="B20" s="13">
        <v>43</v>
      </c>
      <c r="C20" s="190">
        <f>'Tab 2 - CSAW INFO'!R10</f>
        <v>1E-05</v>
      </c>
      <c r="D20" s="190">
        <f>'Tab 2 - CSAW INFO'!S10</f>
        <v>1E-05</v>
      </c>
      <c r="E20" s="190">
        <f>'Tab 2 - CSAW INFO'!T10</f>
        <v>1E-05</v>
      </c>
      <c r="F20" s="190">
        <f>'Tab 2 - CSAW INFO'!U10</f>
        <v>1E-05</v>
      </c>
      <c r="G20" s="190">
        <f>'Tab 2 - CSAW INFO'!V10</f>
        <v>1E-05</v>
      </c>
      <c r="H20" s="190">
        <f>'Tab 2 - CSAW INFO'!W10</f>
        <v>1E-05</v>
      </c>
      <c r="I20" s="190">
        <f>'Tab 2 - CSAW INFO'!X10</f>
        <v>1E-05</v>
      </c>
      <c r="J20" s="190">
        <f>'Tab 2 - CSAW INFO'!Y10</f>
        <v>1E-05</v>
      </c>
      <c r="K20" s="190">
        <f>'Tab 2 - CSAW INFO'!Z10</f>
        <v>1E-05</v>
      </c>
      <c r="L20" s="190">
        <f>'Tab 2 - CSAW INFO'!AA10</f>
        <v>1E-05</v>
      </c>
      <c r="M20" s="190">
        <f>'Tab 2 - CSAW INFO'!AB10</f>
        <v>1E-05</v>
      </c>
      <c r="N20" s="190">
        <f>'Tab 2 - CSAW INFO'!AC10</f>
        <v>1E-05</v>
      </c>
      <c r="O20" s="18">
        <f>C24+E24+G24+I24+K24+M24</f>
        <v>0.00036</v>
      </c>
    </row>
    <row r="21" spans="2:15" ht="15.75" thickBot="1">
      <c r="B21" s="13">
        <v>44</v>
      </c>
      <c r="C21" s="190">
        <f>'Tab 2 - CSAW INFO'!R11</f>
        <v>1E-05</v>
      </c>
      <c r="D21" s="190">
        <f>'Tab 2 - CSAW INFO'!S11</f>
        <v>1E-05</v>
      </c>
      <c r="E21" s="190">
        <f>'Tab 2 - CSAW INFO'!T11</f>
        <v>1E-05</v>
      </c>
      <c r="F21" s="190">
        <f>'Tab 2 - CSAW INFO'!U11</f>
        <v>1E-05</v>
      </c>
      <c r="G21" s="190">
        <f>'Tab 2 - CSAW INFO'!V11</f>
        <v>1E-05</v>
      </c>
      <c r="H21" s="190">
        <f>'Tab 2 - CSAW INFO'!W11</f>
        <v>1E-05</v>
      </c>
      <c r="I21" s="190">
        <f>'Tab 2 - CSAW INFO'!X11</f>
        <v>1E-05</v>
      </c>
      <c r="J21" s="190">
        <f>'Tab 2 - CSAW INFO'!Y11</f>
        <v>1E-05</v>
      </c>
      <c r="K21" s="190">
        <f>'Tab 2 - CSAW INFO'!Z11</f>
        <v>1E-05</v>
      </c>
      <c r="L21" s="190">
        <f>'Tab 2 - CSAW INFO'!AA11</f>
        <v>1E-05</v>
      </c>
      <c r="M21" s="190">
        <f>'Tab 2 - CSAW INFO'!AB11</f>
        <v>1E-05</v>
      </c>
      <c r="N21" s="190">
        <f>'Tab 2 - CSAW INFO'!AC11</f>
        <v>1E-05</v>
      </c>
      <c r="O21" s="7" t="s">
        <v>24</v>
      </c>
    </row>
    <row r="22" spans="2:17" ht="19.5" thickBot="1">
      <c r="B22" s="13">
        <v>45</v>
      </c>
      <c r="C22" s="190">
        <f>'Tab 2 - CSAW INFO'!R12</f>
        <v>1E-05</v>
      </c>
      <c r="D22" s="190">
        <f>'Tab 2 - CSAW INFO'!S12</f>
        <v>1E-05</v>
      </c>
      <c r="E22" s="190">
        <f>'Tab 2 - CSAW INFO'!T12</f>
        <v>1E-05</v>
      </c>
      <c r="F22" s="190">
        <f>'Tab 2 - CSAW INFO'!U12</f>
        <v>1E-05</v>
      </c>
      <c r="G22" s="190">
        <f>'Tab 2 - CSAW INFO'!V12</f>
        <v>1E-05</v>
      </c>
      <c r="H22" s="190">
        <f>'Tab 2 - CSAW INFO'!W12</f>
        <v>1E-05</v>
      </c>
      <c r="I22" s="190">
        <f>'Tab 2 - CSAW INFO'!X12</f>
        <v>1E-05</v>
      </c>
      <c r="J22" s="190">
        <f>'Tab 2 - CSAW INFO'!Y12</f>
        <v>1E-05</v>
      </c>
      <c r="K22" s="190">
        <f>'Tab 2 - CSAW INFO'!Z12</f>
        <v>1E-05</v>
      </c>
      <c r="L22" s="190">
        <f>'Tab 2 - CSAW INFO'!AA12</f>
        <v>1E-05</v>
      </c>
      <c r="M22" s="190">
        <f>'Tab 2 - CSAW INFO'!AB12</f>
        <v>1E-05</v>
      </c>
      <c r="N22" s="190">
        <f>'Tab 2 - CSAW INFO'!AC12</f>
        <v>1E-05</v>
      </c>
      <c r="O22" s="18">
        <f>D24+F24+H24+J24+L24+N24</f>
        <v>0.00036</v>
      </c>
      <c r="Q22" s="6"/>
    </row>
    <row r="23" spans="2:17" ht="15.75" thickBot="1">
      <c r="B23" s="13">
        <v>48</v>
      </c>
      <c r="C23" s="190">
        <f>'Tab 2 - CSAW INFO'!R13</f>
        <v>1E-05</v>
      </c>
      <c r="D23" s="190">
        <f>'Tab 2 - CSAW INFO'!S13</f>
        <v>1E-05</v>
      </c>
      <c r="E23" s="190">
        <f>'Tab 2 - CSAW INFO'!T13</f>
        <v>1E-05</v>
      </c>
      <c r="F23" s="190">
        <f>'Tab 2 - CSAW INFO'!U13</f>
        <v>1E-05</v>
      </c>
      <c r="G23" s="190">
        <f>'Tab 2 - CSAW INFO'!V13</f>
        <v>1E-05</v>
      </c>
      <c r="H23" s="190">
        <f>'Tab 2 - CSAW INFO'!W13</f>
        <v>1E-05</v>
      </c>
      <c r="I23" s="190">
        <f>'Tab 2 - CSAW INFO'!X13</f>
        <v>1E-05</v>
      </c>
      <c r="J23" s="190">
        <f>'Tab 2 - CSAW INFO'!Y13</f>
        <v>1E-05</v>
      </c>
      <c r="K23" s="190">
        <f>'Tab 2 - CSAW INFO'!Z13</f>
        <v>1E-05</v>
      </c>
      <c r="L23" s="190">
        <f>'Tab 2 - CSAW INFO'!AA13</f>
        <v>1E-05</v>
      </c>
      <c r="M23" s="190">
        <f>'Tab 2 - CSAW INFO'!AB13</f>
        <v>1E-05</v>
      </c>
      <c r="N23" s="190">
        <f>'Tab 2 - CSAW INFO'!AC13</f>
        <v>1E-05</v>
      </c>
      <c r="Q23" s="22"/>
    </row>
    <row r="24" spans="2:17" ht="19.5" thickBot="1">
      <c r="B24" s="19" t="s">
        <v>1</v>
      </c>
      <c r="C24" s="20">
        <f aca="true" t="shared" si="1" ref="C24:N24">SUM(C18:C23)</f>
        <v>6E-05</v>
      </c>
      <c r="D24" s="20">
        <f t="shared" si="1"/>
        <v>6E-05</v>
      </c>
      <c r="E24" s="20">
        <f t="shared" si="1"/>
        <v>6E-05</v>
      </c>
      <c r="F24" s="20">
        <f t="shared" si="1"/>
        <v>6E-05</v>
      </c>
      <c r="G24" s="20">
        <f t="shared" si="1"/>
        <v>6E-05</v>
      </c>
      <c r="H24" s="20">
        <f t="shared" si="1"/>
        <v>6E-05</v>
      </c>
      <c r="I24" s="20">
        <f t="shared" si="1"/>
        <v>6E-05</v>
      </c>
      <c r="J24" s="20">
        <f t="shared" si="1"/>
        <v>6E-05</v>
      </c>
      <c r="K24" s="20">
        <f t="shared" si="1"/>
        <v>6E-05</v>
      </c>
      <c r="L24" s="20">
        <f t="shared" si="1"/>
        <v>6E-05</v>
      </c>
      <c r="M24" s="20">
        <f t="shared" si="1"/>
        <v>6E-05</v>
      </c>
      <c r="N24" s="20">
        <f t="shared" si="1"/>
        <v>6E-05</v>
      </c>
      <c r="Q24" s="23"/>
    </row>
    <row r="25" ht="8.25" customHeight="1" thickBot="1"/>
    <row r="26" spans="2:16" ht="15.75">
      <c r="B26" s="495" t="str">
        <f>B2</f>
        <v>CUSTOMER SERVICE ADJUSTED WORKLOAD (CSAW) 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174"/>
      <c r="O26" s="8"/>
      <c r="P26" s="9"/>
    </row>
    <row r="27" spans="2:16" ht="16.5" thickBot="1">
      <c r="B27" s="497">
        <f>C3</f>
        <v>0</v>
      </c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24"/>
      <c r="O27" s="15"/>
      <c r="P27" s="9"/>
    </row>
    <row r="28" spans="2:15" ht="15.75" thickBot="1">
      <c r="B28" s="11"/>
      <c r="C28" s="493">
        <f>M16+1</f>
        <v>40614</v>
      </c>
      <c r="D28" s="494"/>
      <c r="E28" s="493">
        <f>C28+2</f>
        <v>40616</v>
      </c>
      <c r="F28" s="494"/>
      <c r="G28" s="493">
        <f>E28+1</f>
        <v>40617</v>
      </c>
      <c r="H28" s="494"/>
      <c r="I28" s="493">
        <f>G28+1</f>
        <v>40618</v>
      </c>
      <c r="J28" s="494"/>
      <c r="K28" s="493">
        <f>I28+1</f>
        <v>40619</v>
      </c>
      <c r="L28" s="494"/>
      <c r="M28" s="493">
        <f>K28+1</f>
        <v>40620</v>
      </c>
      <c r="N28" s="494"/>
      <c r="O28" s="10" t="s">
        <v>21</v>
      </c>
    </row>
    <row r="29" spans="2:15" ht="15.75" thickBot="1">
      <c r="B29" s="12" t="s">
        <v>0</v>
      </c>
      <c r="C29" s="13" t="str">
        <f>$C$5</f>
        <v>SAT-EARNED </v>
      </c>
      <c r="D29" s="13" t="str">
        <f>$D$5</f>
        <v>SAT -TACS</v>
      </c>
      <c r="E29" s="14" t="str">
        <f>$E$5</f>
        <v>MON- EARNED</v>
      </c>
      <c r="F29" s="13" t="str">
        <f>$F$5</f>
        <v>MON-TACS</v>
      </c>
      <c r="G29" s="14" t="str">
        <f>$G$5</f>
        <v>TUES- EARNED</v>
      </c>
      <c r="H29" s="13" t="str">
        <f>$H$5</f>
        <v>TUE-TACS</v>
      </c>
      <c r="I29" s="14" t="str">
        <f>$I$5</f>
        <v>WED-EARNED</v>
      </c>
      <c r="J29" s="13" t="str">
        <f>$J$5</f>
        <v>WED-TACS</v>
      </c>
      <c r="K29" s="14" t="str">
        <f>$K$5</f>
        <v>THR-EARNED</v>
      </c>
      <c r="L29" s="13" t="str">
        <f>$L$5</f>
        <v>THUR-TACS</v>
      </c>
      <c r="M29" s="14" t="str">
        <f>$M$5</f>
        <v>FRI-EARNED</v>
      </c>
      <c r="N29" s="13" t="str">
        <f>$N$5</f>
        <v>FRI-TACS</v>
      </c>
      <c r="O29" s="15"/>
    </row>
    <row r="30" spans="2:15" ht="16.5" thickBot="1">
      <c r="B30" s="16">
        <v>41</v>
      </c>
      <c r="C30" s="190">
        <f>'Tab 2 - CSAW INFO'!AG8</f>
        <v>1E-05</v>
      </c>
      <c r="D30" s="190">
        <f>'Tab 2 - CSAW INFO'!AH8</f>
        <v>1E-05</v>
      </c>
      <c r="E30" s="190">
        <f>'Tab 2 - CSAW INFO'!AI8</f>
        <v>1E-05</v>
      </c>
      <c r="F30" s="190">
        <f>'Tab 2 - CSAW INFO'!AJ8</f>
        <v>1E-05</v>
      </c>
      <c r="G30" s="190">
        <f>'Tab 2 - CSAW INFO'!AK8</f>
        <v>1E-05</v>
      </c>
      <c r="H30" s="190">
        <f>'Tab 2 - CSAW INFO'!AL8</f>
        <v>1E-05</v>
      </c>
      <c r="I30" s="190">
        <f>'Tab 2 - CSAW INFO'!AM8</f>
        <v>1E-05</v>
      </c>
      <c r="J30" s="190">
        <f>'Tab 2 - CSAW INFO'!AN8</f>
        <v>1E-05</v>
      </c>
      <c r="K30" s="190">
        <f>'Tab 2 - CSAW INFO'!AO8</f>
        <v>1E-05</v>
      </c>
      <c r="L30" s="190">
        <f>'Tab 2 - CSAW INFO'!AP8</f>
        <v>1E-05</v>
      </c>
      <c r="M30" s="190">
        <f>'Tab 2 - CSAW INFO'!AQ8</f>
        <v>1E-05</v>
      </c>
      <c r="N30" s="190">
        <f>'Tab 2 - CSAW INFO'!AR8</f>
        <v>1E-05</v>
      </c>
      <c r="O30" s="17" t="s">
        <v>23</v>
      </c>
    </row>
    <row r="31" spans="2:15" ht="15.75" thickBot="1">
      <c r="B31" s="16">
        <v>42</v>
      </c>
      <c r="C31" s="190">
        <f>'Tab 2 - CSAW INFO'!AG9</f>
        <v>1E-05</v>
      </c>
      <c r="D31" s="190">
        <f>'Tab 2 - CSAW INFO'!AH9</f>
        <v>1E-05</v>
      </c>
      <c r="E31" s="190">
        <f>'Tab 2 - CSAW INFO'!AI9</f>
        <v>1E-05</v>
      </c>
      <c r="F31" s="190">
        <f>'Tab 2 - CSAW INFO'!AJ9</f>
        <v>1E-05</v>
      </c>
      <c r="G31" s="190">
        <f>'Tab 2 - CSAW INFO'!AK9</f>
        <v>1E-05</v>
      </c>
      <c r="H31" s="190">
        <f>'Tab 2 - CSAW INFO'!AL9</f>
        <v>1E-05</v>
      </c>
      <c r="I31" s="190">
        <f>'Tab 2 - CSAW INFO'!AM9</f>
        <v>1E-05</v>
      </c>
      <c r="J31" s="190">
        <f>'Tab 2 - CSAW INFO'!AN9</f>
        <v>1E-05</v>
      </c>
      <c r="K31" s="190">
        <f>'Tab 2 - CSAW INFO'!AO9</f>
        <v>1E-05</v>
      </c>
      <c r="L31" s="190">
        <f>'Tab 2 - CSAW INFO'!AP9</f>
        <v>1E-05</v>
      </c>
      <c r="M31" s="190">
        <f>'Tab 2 - CSAW INFO'!AQ9</f>
        <v>1E-05</v>
      </c>
      <c r="N31" s="190">
        <f>'Tab 2 - CSAW INFO'!AR9</f>
        <v>1E-05</v>
      </c>
      <c r="O31" s="25" t="s">
        <v>25</v>
      </c>
    </row>
    <row r="32" spans="2:15" ht="19.5" thickBot="1">
      <c r="B32" s="16">
        <v>43</v>
      </c>
      <c r="C32" s="190">
        <f>'Tab 2 - CSAW INFO'!AG10</f>
        <v>1E-05</v>
      </c>
      <c r="D32" s="190">
        <f>'Tab 2 - CSAW INFO'!AH10</f>
        <v>1E-05</v>
      </c>
      <c r="E32" s="190">
        <f>'Tab 2 - CSAW INFO'!AI10</f>
        <v>1E-05</v>
      </c>
      <c r="F32" s="190">
        <f>'Tab 2 - CSAW INFO'!AJ10</f>
        <v>1E-05</v>
      </c>
      <c r="G32" s="190">
        <f>'Tab 2 - CSAW INFO'!AK10</f>
        <v>1E-05</v>
      </c>
      <c r="H32" s="190">
        <f>'Tab 2 - CSAW INFO'!AL10</f>
        <v>1E-05</v>
      </c>
      <c r="I32" s="190">
        <f>'Tab 2 - CSAW INFO'!AM10</f>
        <v>1E-05</v>
      </c>
      <c r="J32" s="190">
        <f>'Tab 2 - CSAW INFO'!AN10</f>
        <v>1E-05</v>
      </c>
      <c r="K32" s="190">
        <f>'Tab 2 - CSAW INFO'!AO10</f>
        <v>1E-05</v>
      </c>
      <c r="L32" s="190">
        <f>'Tab 2 - CSAW INFO'!AP10</f>
        <v>1E-05</v>
      </c>
      <c r="M32" s="190">
        <f>'Tab 2 - CSAW INFO'!AQ10</f>
        <v>1E-05</v>
      </c>
      <c r="N32" s="190">
        <f>'Tab 2 - CSAW INFO'!AR10</f>
        <v>1E-05</v>
      </c>
      <c r="O32" s="26">
        <f>C36+E36+G36+I36+K36+M36</f>
        <v>0.00036</v>
      </c>
    </row>
    <row r="33" spans="2:15" ht="15.75" thickBot="1">
      <c r="B33" s="16">
        <v>44</v>
      </c>
      <c r="C33" s="190">
        <f>'Tab 2 - CSAW INFO'!AG11</f>
        <v>1E-05</v>
      </c>
      <c r="D33" s="190">
        <f>'Tab 2 - CSAW INFO'!AH11</f>
        <v>1E-05</v>
      </c>
      <c r="E33" s="190">
        <f>'Tab 2 - CSAW INFO'!AI11</f>
        <v>1E-05</v>
      </c>
      <c r="F33" s="190">
        <f>'Tab 2 - CSAW INFO'!AJ11</f>
        <v>1E-05</v>
      </c>
      <c r="G33" s="190">
        <f>'Tab 2 - CSAW INFO'!AK11</f>
        <v>1E-05</v>
      </c>
      <c r="H33" s="190">
        <f>'Tab 2 - CSAW INFO'!AL11</f>
        <v>1E-05</v>
      </c>
      <c r="I33" s="190">
        <f>'Tab 2 - CSAW INFO'!AM11</f>
        <v>1E-05</v>
      </c>
      <c r="J33" s="190">
        <f>'Tab 2 - CSAW INFO'!AN11</f>
        <v>1E-05</v>
      </c>
      <c r="K33" s="190">
        <f>'Tab 2 - CSAW INFO'!AO11</f>
        <v>1E-05</v>
      </c>
      <c r="L33" s="190">
        <f>'Tab 2 - CSAW INFO'!AP11</f>
        <v>1E-05</v>
      </c>
      <c r="M33" s="190">
        <f>'Tab 2 - CSAW INFO'!AQ11</f>
        <v>1E-05</v>
      </c>
      <c r="N33" s="190">
        <f>'Tab 2 - CSAW INFO'!AR11</f>
        <v>1E-05</v>
      </c>
      <c r="O33" s="25" t="s">
        <v>24</v>
      </c>
    </row>
    <row r="34" spans="2:17" ht="19.5" thickBot="1">
      <c r="B34" s="16">
        <v>45</v>
      </c>
      <c r="C34" s="190">
        <f>'Tab 2 - CSAW INFO'!AG12</f>
        <v>1E-05</v>
      </c>
      <c r="D34" s="190">
        <f>'Tab 2 - CSAW INFO'!AH12</f>
        <v>1E-05</v>
      </c>
      <c r="E34" s="190">
        <f>'Tab 2 - CSAW INFO'!AI12</f>
        <v>1E-05</v>
      </c>
      <c r="F34" s="190">
        <f>'Tab 2 - CSAW INFO'!AJ12</f>
        <v>1E-05</v>
      </c>
      <c r="G34" s="190">
        <f>'Tab 2 - CSAW INFO'!AK12</f>
        <v>1E-05</v>
      </c>
      <c r="H34" s="190">
        <f>'Tab 2 - CSAW INFO'!AL12</f>
        <v>1E-05</v>
      </c>
      <c r="I34" s="190">
        <f>'Tab 2 - CSAW INFO'!AM12</f>
        <v>1E-05</v>
      </c>
      <c r="J34" s="190">
        <f>'Tab 2 - CSAW INFO'!AN12</f>
        <v>1E-05</v>
      </c>
      <c r="K34" s="190">
        <f>'Tab 2 - CSAW INFO'!AO12</f>
        <v>1E-05</v>
      </c>
      <c r="L34" s="190">
        <f>'Tab 2 - CSAW INFO'!AP12</f>
        <v>1E-05</v>
      </c>
      <c r="M34" s="190">
        <f>'Tab 2 - CSAW INFO'!AQ12</f>
        <v>1E-05</v>
      </c>
      <c r="N34" s="190">
        <f>'Tab 2 - CSAW INFO'!AR12</f>
        <v>1E-05</v>
      </c>
      <c r="O34" s="26">
        <f>D36+F36+H36+J36+L36+N36</f>
        <v>0.00036</v>
      </c>
      <c r="Q34" s="6"/>
    </row>
    <row r="35" spans="2:17" ht="15.75" thickBot="1">
      <c r="B35" s="16">
        <v>48</v>
      </c>
      <c r="C35" s="190">
        <f>'Tab 2 - CSAW INFO'!AG13</f>
        <v>1E-05</v>
      </c>
      <c r="D35" s="190">
        <f>'Tab 2 - CSAW INFO'!AH13</f>
        <v>1E-05</v>
      </c>
      <c r="E35" s="190">
        <f>'Tab 2 - CSAW INFO'!AI13</f>
        <v>1E-05</v>
      </c>
      <c r="F35" s="190">
        <f>'Tab 2 - CSAW INFO'!AJ13</f>
        <v>1E-05</v>
      </c>
      <c r="G35" s="190">
        <f>'Tab 2 - CSAW INFO'!AK13</f>
        <v>1E-05</v>
      </c>
      <c r="H35" s="190">
        <f>'Tab 2 - CSAW INFO'!AL13</f>
        <v>1E-05</v>
      </c>
      <c r="I35" s="190">
        <f>'Tab 2 - CSAW INFO'!AM13</f>
        <v>1E-05</v>
      </c>
      <c r="J35" s="190">
        <f>'Tab 2 - CSAW INFO'!AN13</f>
        <v>1E-05</v>
      </c>
      <c r="K35" s="190">
        <f>'Tab 2 - CSAW INFO'!AO13</f>
        <v>1E-05</v>
      </c>
      <c r="L35" s="190">
        <f>'Tab 2 - CSAW INFO'!AP13</f>
        <v>1E-05</v>
      </c>
      <c r="M35" s="190">
        <f>'Tab 2 - CSAW INFO'!AQ13</f>
        <v>1E-05</v>
      </c>
      <c r="N35" s="190">
        <f>'Tab 2 - CSAW INFO'!AR13</f>
        <v>1E-05</v>
      </c>
      <c r="Q35" s="22"/>
    </row>
    <row r="36" spans="2:17" ht="19.5" thickBot="1">
      <c r="B36" s="19" t="s">
        <v>1</v>
      </c>
      <c r="C36" s="27">
        <f aca="true" t="shared" si="2" ref="C36:N36">SUM(C30:C35)</f>
        <v>6E-05</v>
      </c>
      <c r="D36" s="27">
        <f t="shared" si="2"/>
        <v>6E-05</v>
      </c>
      <c r="E36" s="27">
        <f t="shared" si="2"/>
        <v>6E-05</v>
      </c>
      <c r="F36" s="27">
        <f t="shared" si="2"/>
        <v>6E-05</v>
      </c>
      <c r="G36" s="27">
        <f t="shared" si="2"/>
        <v>6E-05</v>
      </c>
      <c r="H36" s="27">
        <f t="shared" si="2"/>
        <v>6E-05</v>
      </c>
      <c r="I36" s="27">
        <f t="shared" si="2"/>
        <v>6E-05</v>
      </c>
      <c r="J36" s="27">
        <f t="shared" si="2"/>
        <v>6E-05</v>
      </c>
      <c r="K36" s="27">
        <f t="shared" si="2"/>
        <v>6E-05</v>
      </c>
      <c r="L36" s="27">
        <f t="shared" si="2"/>
        <v>6E-05</v>
      </c>
      <c r="M36" s="27">
        <f t="shared" si="2"/>
        <v>6E-05</v>
      </c>
      <c r="N36" s="20">
        <f t="shared" si="2"/>
        <v>6E-05</v>
      </c>
      <c r="Q36" s="23"/>
    </row>
    <row r="37" ht="8.25" customHeight="1" thickBot="1"/>
    <row r="38" spans="2:16" ht="15.75">
      <c r="B38" s="495" t="str">
        <f>B2</f>
        <v>CUSTOMER SERVICE ADJUSTED WORKLOAD (CSAW) </v>
      </c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174"/>
      <c r="O38" s="8"/>
      <c r="P38" s="9"/>
    </row>
    <row r="39" spans="2:16" ht="16.5" thickBot="1">
      <c r="B39" s="497">
        <f>C3</f>
        <v>0</v>
      </c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24"/>
      <c r="O39" s="15"/>
      <c r="P39" s="9"/>
    </row>
    <row r="40" spans="2:15" ht="15.75" thickBot="1">
      <c r="B40" s="11"/>
      <c r="C40" s="493">
        <f>M28+1</f>
        <v>40621</v>
      </c>
      <c r="D40" s="494"/>
      <c r="E40" s="501">
        <f>C40+2</f>
        <v>40623</v>
      </c>
      <c r="F40" s="494"/>
      <c r="G40" s="493">
        <f>E40+1</f>
        <v>40624</v>
      </c>
      <c r="H40" s="494"/>
      <c r="I40" s="493">
        <f>G40+1</f>
        <v>40625</v>
      </c>
      <c r="J40" s="494"/>
      <c r="K40" s="493">
        <f>I40+1</f>
        <v>40626</v>
      </c>
      <c r="L40" s="494"/>
      <c r="M40" s="493">
        <f>K40+1</f>
        <v>40627</v>
      </c>
      <c r="N40" s="494"/>
      <c r="O40" s="10" t="s">
        <v>22</v>
      </c>
    </row>
    <row r="41" spans="2:15" ht="15.75" thickBot="1">
      <c r="B41" s="12" t="s">
        <v>0</v>
      </c>
      <c r="C41" s="13" t="str">
        <f>$C$5</f>
        <v>SAT-EARNED </v>
      </c>
      <c r="D41" s="13" t="str">
        <f>$D$5</f>
        <v>SAT -TACS</v>
      </c>
      <c r="E41" s="14" t="str">
        <f>$E$5</f>
        <v>MON- EARNED</v>
      </c>
      <c r="F41" s="13" t="str">
        <f>$F$5</f>
        <v>MON-TACS</v>
      </c>
      <c r="G41" s="14" t="str">
        <f>$G$5</f>
        <v>TUES- EARNED</v>
      </c>
      <c r="H41" s="13" t="str">
        <f>$H$5</f>
        <v>TUE-TACS</v>
      </c>
      <c r="I41" s="14" t="str">
        <f>$I$5</f>
        <v>WED-EARNED</v>
      </c>
      <c r="J41" s="13" t="str">
        <f>$J$5</f>
        <v>WED-TACS</v>
      </c>
      <c r="K41" s="14" t="str">
        <f>$K$5</f>
        <v>THR-EARNED</v>
      </c>
      <c r="L41" s="13" t="str">
        <f>$L$5</f>
        <v>THUR-TACS</v>
      </c>
      <c r="M41" s="14" t="str">
        <f>$M$5</f>
        <v>FRI-EARNED</v>
      </c>
      <c r="N41" s="13" t="str">
        <f>$N$5</f>
        <v>FRI-TACS</v>
      </c>
      <c r="O41" s="15"/>
    </row>
    <row r="42" spans="2:15" ht="16.5" thickBot="1">
      <c r="B42" s="16">
        <v>41</v>
      </c>
      <c r="C42" s="190">
        <f>'Tab 2 - CSAW INFO'!AV8</f>
        <v>1E-05</v>
      </c>
      <c r="D42" s="190">
        <f>'Tab 2 - CSAW INFO'!AW8</f>
        <v>1E-05</v>
      </c>
      <c r="E42" s="190">
        <f>'Tab 2 - CSAW INFO'!AX8</f>
        <v>1E-05</v>
      </c>
      <c r="F42" s="190">
        <f>'Tab 2 - CSAW INFO'!AY8</f>
        <v>1E-05</v>
      </c>
      <c r="G42" s="190">
        <f>'Tab 2 - CSAW INFO'!AZ8</f>
        <v>1E-05</v>
      </c>
      <c r="H42" s="190">
        <f>'Tab 2 - CSAW INFO'!BA8</f>
        <v>1E-05</v>
      </c>
      <c r="I42" s="190">
        <f>'Tab 2 - CSAW INFO'!BB8</f>
        <v>1E-05</v>
      </c>
      <c r="J42" s="190">
        <f>'Tab 2 - CSAW INFO'!BC8</f>
        <v>1E-05</v>
      </c>
      <c r="K42" s="190">
        <f>'Tab 2 - CSAW INFO'!BD8</f>
        <v>1E-05</v>
      </c>
      <c r="L42" s="190">
        <f>'Tab 2 - CSAW INFO'!BE8</f>
        <v>1E-05</v>
      </c>
      <c r="M42" s="190">
        <f>'Tab 2 - CSAW INFO'!BF8</f>
        <v>1E-05</v>
      </c>
      <c r="N42" s="190">
        <f>'Tab 2 - CSAW INFO'!BG8</f>
        <v>1E-05</v>
      </c>
      <c r="O42" s="17" t="s">
        <v>23</v>
      </c>
    </row>
    <row r="43" spans="2:15" ht="15.75" thickBot="1">
      <c r="B43" s="16">
        <v>42</v>
      </c>
      <c r="C43" s="190">
        <f>'Tab 2 - CSAW INFO'!AV9</f>
        <v>1E-05</v>
      </c>
      <c r="D43" s="190">
        <f>'Tab 2 - CSAW INFO'!AW9</f>
        <v>1E-05</v>
      </c>
      <c r="E43" s="190">
        <f>'Tab 2 - CSAW INFO'!AX9</f>
        <v>1E-05</v>
      </c>
      <c r="F43" s="190">
        <f>'Tab 2 - CSAW INFO'!AY9</f>
        <v>1E-05</v>
      </c>
      <c r="G43" s="190">
        <f>'Tab 2 - CSAW INFO'!AZ9</f>
        <v>1E-05</v>
      </c>
      <c r="H43" s="190">
        <f>'Tab 2 - CSAW INFO'!BA9</f>
        <v>1E-05</v>
      </c>
      <c r="I43" s="190">
        <f>'Tab 2 - CSAW INFO'!BB9</f>
        <v>1E-05</v>
      </c>
      <c r="J43" s="190">
        <f>'Tab 2 - CSAW INFO'!BC9</f>
        <v>1E-05</v>
      </c>
      <c r="K43" s="190">
        <f>'Tab 2 - CSAW INFO'!BD9</f>
        <v>1E-05</v>
      </c>
      <c r="L43" s="190">
        <f>'Tab 2 - CSAW INFO'!BE9</f>
        <v>1E-05</v>
      </c>
      <c r="M43" s="190">
        <f>'Tab 2 - CSAW INFO'!BF9</f>
        <v>1E-05</v>
      </c>
      <c r="N43" s="190">
        <f>'Tab 2 - CSAW INFO'!BG9</f>
        <v>1E-05</v>
      </c>
      <c r="O43" s="25" t="s">
        <v>25</v>
      </c>
    </row>
    <row r="44" spans="2:15" ht="19.5" thickBot="1">
      <c r="B44" s="16">
        <v>43</v>
      </c>
      <c r="C44" s="190">
        <f>'Tab 2 - CSAW INFO'!AV10</f>
        <v>1E-05</v>
      </c>
      <c r="D44" s="190">
        <f>'Tab 2 - CSAW INFO'!AW10</f>
        <v>1E-05</v>
      </c>
      <c r="E44" s="190">
        <f>'Tab 2 - CSAW INFO'!AX10</f>
        <v>1E-05</v>
      </c>
      <c r="F44" s="190">
        <f>'Tab 2 - CSAW INFO'!AY10</f>
        <v>1E-05</v>
      </c>
      <c r="G44" s="190">
        <f>'Tab 2 - CSAW INFO'!AZ10</f>
        <v>1E-05</v>
      </c>
      <c r="H44" s="190">
        <f>'Tab 2 - CSAW INFO'!BA10</f>
        <v>1E-05</v>
      </c>
      <c r="I44" s="190">
        <f>'Tab 2 - CSAW INFO'!BB10</f>
        <v>1E-05</v>
      </c>
      <c r="J44" s="190">
        <f>'Tab 2 - CSAW INFO'!BC10</f>
        <v>1E-05</v>
      </c>
      <c r="K44" s="190">
        <f>'Tab 2 - CSAW INFO'!BD10</f>
        <v>1E-05</v>
      </c>
      <c r="L44" s="190">
        <f>'Tab 2 - CSAW INFO'!BE10</f>
        <v>1E-05</v>
      </c>
      <c r="M44" s="190">
        <f>'Tab 2 - CSAW INFO'!BF10</f>
        <v>1E-05</v>
      </c>
      <c r="N44" s="190">
        <f>'Tab 2 - CSAW INFO'!BG10</f>
        <v>1E-05</v>
      </c>
      <c r="O44" s="26">
        <f>C48+E48+G48+I48+K48+M48</f>
        <v>0.00036</v>
      </c>
    </row>
    <row r="45" spans="2:15" ht="15.75" thickBot="1">
      <c r="B45" s="16">
        <v>44</v>
      </c>
      <c r="C45" s="190">
        <f>'Tab 2 - CSAW INFO'!AV11</f>
        <v>1E-05</v>
      </c>
      <c r="D45" s="190">
        <f>'Tab 2 - CSAW INFO'!AW11</f>
        <v>1E-05</v>
      </c>
      <c r="E45" s="190">
        <f>'Tab 2 - CSAW INFO'!AX11</f>
        <v>1E-05</v>
      </c>
      <c r="F45" s="190">
        <f>'Tab 2 - CSAW INFO'!AY11</f>
        <v>1E-05</v>
      </c>
      <c r="G45" s="190">
        <f>'Tab 2 - CSAW INFO'!AZ11</f>
        <v>1E-05</v>
      </c>
      <c r="H45" s="190">
        <f>'Tab 2 - CSAW INFO'!BA11</f>
        <v>1E-05</v>
      </c>
      <c r="I45" s="190">
        <f>'Tab 2 - CSAW INFO'!BB11</f>
        <v>1E-05</v>
      </c>
      <c r="J45" s="190">
        <f>'Tab 2 - CSAW INFO'!BC11</f>
        <v>1E-05</v>
      </c>
      <c r="K45" s="190">
        <f>'Tab 2 - CSAW INFO'!BD11</f>
        <v>1E-05</v>
      </c>
      <c r="L45" s="190">
        <f>'Tab 2 - CSAW INFO'!BE11</f>
        <v>1E-05</v>
      </c>
      <c r="M45" s="190">
        <f>'Tab 2 - CSAW INFO'!BF11</f>
        <v>1E-05</v>
      </c>
      <c r="N45" s="190">
        <f>'Tab 2 - CSAW INFO'!BG11</f>
        <v>1E-05</v>
      </c>
      <c r="O45" s="25" t="s">
        <v>24</v>
      </c>
    </row>
    <row r="46" spans="2:17" ht="19.5" thickBot="1">
      <c r="B46" s="16">
        <v>45</v>
      </c>
      <c r="C46" s="190">
        <f>'Tab 2 - CSAW INFO'!AV12</f>
        <v>1E-05</v>
      </c>
      <c r="D46" s="190">
        <f>'Tab 2 - CSAW INFO'!AW12</f>
        <v>1E-05</v>
      </c>
      <c r="E46" s="190">
        <f>'Tab 2 - CSAW INFO'!AX12</f>
        <v>1E-05</v>
      </c>
      <c r="F46" s="190">
        <f>'Tab 2 - CSAW INFO'!AY12</f>
        <v>1E-05</v>
      </c>
      <c r="G46" s="190">
        <f>'Tab 2 - CSAW INFO'!AZ12</f>
        <v>1E-05</v>
      </c>
      <c r="H46" s="190">
        <f>'Tab 2 - CSAW INFO'!BA12</f>
        <v>1E-05</v>
      </c>
      <c r="I46" s="190">
        <f>'Tab 2 - CSAW INFO'!BB12</f>
        <v>1E-05</v>
      </c>
      <c r="J46" s="190">
        <f>'Tab 2 - CSAW INFO'!BC12</f>
        <v>1E-05</v>
      </c>
      <c r="K46" s="190">
        <f>'Tab 2 - CSAW INFO'!BD12</f>
        <v>1E-05</v>
      </c>
      <c r="L46" s="190">
        <f>'Tab 2 - CSAW INFO'!BE12</f>
        <v>1E-05</v>
      </c>
      <c r="M46" s="190">
        <f>'Tab 2 - CSAW INFO'!BF12</f>
        <v>1E-05</v>
      </c>
      <c r="N46" s="190">
        <f>'Tab 2 - CSAW INFO'!BG12</f>
        <v>1E-05</v>
      </c>
      <c r="O46" s="26">
        <f>D48+F48+H48+J48+L48+N48</f>
        <v>0.00036</v>
      </c>
      <c r="Q46" s="6"/>
    </row>
    <row r="47" spans="2:17" ht="15.75" thickBot="1">
      <c r="B47" s="16">
        <v>48</v>
      </c>
      <c r="C47" s="190">
        <f>'Tab 2 - CSAW INFO'!AV13</f>
        <v>1E-05</v>
      </c>
      <c r="D47" s="190">
        <f>'Tab 2 - CSAW INFO'!AW13</f>
        <v>1E-05</v>
      </c>
      <c r="E47" s="190">
        <f>'Tab 2 - CSAW INFO'!AX13</f>
        <v>1E-05</v>
      </c>
      <c r="F47" s="190">
        <f>'Tab 2 - CSAW INFO'!AY13</f>
        <v>1E-05</v>
      </c>
      <c r="G47" s="190">
        <f>'Tab 2 - CSAW INFO'!AZ13</f>
        <v>1E-05</v>
      </c>
      <c r="H47" s="190">
        <f>'Tab 2 - CSAW INFO'!BA13</f>
        <v>1E-05</v>
      </c>
      <c r="I47" s="190">
        <f>'Tab 2 - CSAW INFO'!BB13</f>
        <v>1E-05</v>
      </c>
      <c r="J47" s="190">
        <f>'Tab 2 - CSAW INFO'!BC13</f>
        <v>1E-05</v>
      </c>
      <c r="K47" s="190">
        <f>'Tab 2 - CSAW INFO'!BD13</f>
        <v>1E-05</v>
      </c>
      <c r="L47" s="190">
        <f>'Tab 2 - CSAW INFO'!BE13</f>
        <v>1E-05</v>
      </c>
      <c r="M47" s="190">
        <f>'Tab 2 - CSAW INFO'!BF13</f>
        <v>1E-05</v>
      </c>
      <c r="N47" s="190">
        <f>'Tab 2 - CSAW INFO'!BG13</f>
        <v>1E-05</v>
      </c>
      <c r="Q47" s="22"/>
    </row>
    <row r="48" spans="2:17" ht="19.5" thickBot="1">
      <c r="B48" s="19" t="s">
        <v>1</v>
      </c>
      <c r="C48" s="20">
        <f aca="true" t="shared" si="3" ref="C48:N48">SUM(C42:C47)</f>
        <v>6E-05</v>
      </c>
      <c r="D48" s="20">
        <f t="shared" si="3"/>
        <v>6E-05</v>
      </c>
      <c r="E48" s="20">
        <f t="shared" si="3"/>
        <v>6E-05</v>
      </c>
      <c r="F48" s="20">
        <f t="shared" si="3"/>
        <v>6E-05</v>
      </c>
      <c r="G48" s="20">
        <f t="shared" si="3"/>
        <v>6E-05</v>
      </c>
      <c r="H48" s="20">
        <f t="shared" si="3"/>
        <v>6E-05</v>
      </c>
      <c r="I48" s="20">
        <f t="shared" si="3"/>
        <v>6E-05</v>
      </c>
      <c r="J48" s="20">
        <f t="shared" si="3"/>
        <v>6E-05</v>
      </c>
      <c r="K48" s="20">
        <f t="shared" si="3"/>
        <v>6E-05</v>
      </c>
      <c r="L48" s="20">
        <f t="shared" si="3"/>
        <v>6E-05</v>
      </c>
      <c r="M48" s="20">
        <f t="shared" si="3"/>
        <v>6E-05</v>
      </c>
      <c r="N48" s="20">
        <f t="shared" si="3"/>
        <v>6E-05</v>
      </c>
      <c r="Q48" s="23"/>
    </row>
    <row r="49" spans="2:17" ht="18.75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Q49" s="23"/>
    </row>
    <row r="50" spans="2:17" ht="18.75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Q50" s="23"/>
    </row>
    <row r="51" ht="15.75" thickBot="1"/>
    <row r="52" spans="2:18" ht="15.75">
      <c r="B52" s="495" t="s">
        <v>10</v>
      </c>
      <c r="C52" s="496"/>
      <c r="D52" s="496"/>
      <c r="E52" s="496"/>
      <c r="F52" s="496"/>
      <c r="G52" s="496"/>
      <c r="H52" s="496"/>
      <c r="I52" s="496"/>
      <c r="J52" s="496"/>
      <c r="K52" s="496"/>
      <c r="L52" s="496"/>
      <c r="M52" s="496"/>
      <c r="N52" s="31"/>
      <c r="Q52" s="32"/>
      <c r="R52" s="33"/>
    </row>
    <row r="53" spans="2:18" ht="16.5" thickBot="1">
      <c r="B53" s="499">
        <f>C3</f>
        <v>0</v>
      </c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34"/>
      <c r="Q53" s="32"/>
      <c r="R53" s="33"/>
    </row>
    <row r="54" spans="2:14" ht="16.5" thickBot="1">
      <c r="B54" s="35"/>
      <c r="C54" s="509" t="s">
        <v>2</v>
      </c>
      <c r="D54" s="510"/>
      <c r="E54" s="507" t="s">
        <v>2</v>
      </c>
      <c r="F54" s="508"/>
      <c r="G54" s="507" t="s">
        <v>2</v>
      </c>
      <c r="H54" s="508"/>
      <c r="I54" s="507" t="s">
        <v>2</v>
      </c>
      <c r="J54" s="508"/>
      <c r="K54" s="507" t="s">
        <v>2</v>
      </c>
      <c r="L54" s="508"/>
      <c r="M54" s="507" t="s">
        <v>2</v>
      </c>
      <c r="N54" s="508"/>
    </row>
    <row r="55" spans="2:14" ht="16.5" thickBot="1">
      <c r="B55" s="175" t="s">
        <v>0</v>
      </c>
      <c r="C55" s="13" t="str">
        <f>$C$5</f>
        <v>SAT-EARNED </v>
      </c>
      <c r="D55" s="13" t="str">
        <f>$D$5</f>
        <v>SAT -TACS</v>
      </c>
      <c r="E55" s="14" t="str">
        <f>$E$5</f>
        <v>MON- EARNED</v>
      </c>
      <c r="F55" s="53" t="str">
        <f>$F$5</f>
        <v>MON-TACS</v>
      </c>
      <c r="G55" s="14" t="str">
        <f>$G$5</f>
        <v>TUES- EARNED</v>
      </c>
      <c r="H55" s="53" t="str">
        <f>$H$5</f>
        <v>TUE-TACS</v>
      </c>
      <c r="I55" s="14" t="str">
        <f>$I$5</f>
        <v>WED-EARNED</v>
      </c>
      <c r="J55" s="53" t="str">
        <f>$J$5</f>
        <v>WED-TACS</v>
      </c>
      <c r="K55" s="14" t="str">
        <f>$K$5</f>
        <v>THR-EARNED</v>
      </c>
      <c r="L55" s="53" t="str">
        <f>$L$5</f>
        <v>THUR-TACS</v>
      </c>
      <c r="M55" s="14" t="str">
        <f>$M$5</f>
        <v>FRI-EARNED</v>
      </c>
      <c r="N55" s="53" t="str">
        <f>$N$5</f>
        <v>FRI-TACS</v>
      </c>
    </row>
    <row r="56" spans="2:14" ht="16.5" thickBot="1">
      <c r="B56" s="175">
        <v>41</v>
      </c>
      <c r="C56" s="36">
        <f aca="true" t="shared" si="4" ref="C56:N56">(C6+C18+C30+C42)/4</f>
        <v>1E-05</v>
      </c>
      <c r="D56" s="36">
        <f t="shared" si="4"/>
        <v>1E-05</v>
      </c>
      <c r="E56" s="36">
        <f t="shared" si="4"/>
        <v>1E-05</v>
      </c>
      <c r="F56" s="36">
        <f t="shared" si="4"/>
        <v>1E-05</v>
      </c>
      <c r="G56" s="36">
        <f t="shared" si="4"/>
        <v>1E-05</v>
      </c>
      <c r="H56" s="36">
        <f t="shared" si="4"/>
        <v>1E-05</v>
      </c>
      <c r="I56" s="36">
        <f t="shared" si="4"/>
        <v>1E-05</v>
      </c>
      <c r="J56" s="36">
        <f t="shared" si="4"/>
        <v>1E-05</v>
      </c>
      <c r="K56" s="36">
        <f t="shared" si="4"/>
        <v>1E-05</v>
      </c>
      <c r="L56" s="36">
        <f t="shared" si="4"/>
        <v>1E-05</v>
      </c>
      <c r="M56" s="36">
        <f t="shared" si="4"/>
        <v>1E-05</v>
      </c>
      <c r="N56" s="36">
        <f t="shared" si="4"/>
        <v>1E-05</v>
      </c>
    </row>
    <row r="57" spans="2:14" ht="16.5" thickBot="1">
      <c r="B57" s="175">
        <v>42</v>
      </c>
      <c r="C57" s="36">
        <f>(C7+C19+C31+C43)/4</f>
        <v>1E-05</v>
      </c>
      <c r="D57" s="36">
        <f aca="true" t="shared" si="5" ref="D57:N57">(D7+D19+D31+D43)/4</f>
        <v>1E-05</v>
      </c>
      <c r="E57" s="36">
        <f t="shared" si="5"/>
        <v>1E-05</v>
      </c>
      <c r="F57" s="36">
        <f t="shared" si="5"/>
        <v>1E-05</v>
      </c>
      <c r="G57" s="36">
        <f t="shared" si="5"/>
        <v>1E-05</v>
      </c>
      <c r="H57" s="36">
        <f t="shared" si="5"/>
        <v>1E-05</v>
      </c>
      <c r="I57" s="36">
        <f t="shared" si="5"/>
        <v>1E-05</v>
      </c>
      <c r="J57" s="36">
        <f t="shared" si="5"/>
        <v>1E-05</v>
      </c>
      <c r="K57" s="36">
        <f t="shared" si="5"/>
        <v>1E-05</v>
      </c>
      <c r="L57" s="36">
        <f t="shared" si="5"/>
        <v>1E-05</v>
      </c>
      <c r="M57" s="36">
        <f t="shared" si="5"/>
        <v>1E-05</v>
      </c>
      <c r="N57" s="36">
        <f t="shared" si="5"/>
        <v>1E-05</v>
      </c>
    </row>
    <row r="58" spans="2:14" ht="16.5" thickBot="1">
      <c r="B58" s="175">
        <v>43</v>
      </c>
      <c r="C58" s="36">
        <f aca="true" t="shared" si="6" ref="C58:N58">(C8+C20+C32+C44)/4</f>
        <v>1E-05</v>
      </c>
      <c r="D58" s="36">
        <f t="shared" si="6"/>
        <v>1E-05</v>
      </c>
      <c r="E58" s="36">
        <f t="shared" si="6"/>
        <v>1E-05</v>
      </c>
      <c r="F58" s="36">
        <f t="shared" si="6"/>
        <v>1E-05</v>
      </c>
      <c r="G58" s="36">
        <f t="shared" si="6"/>
        <v>1E-05</v>
      </c>
      <c r="H58" s="36">
        <f t="shared" si="6"/>
        <v>1E-05</v>
      </c>
      <c r="I58" s="36">
        <f t="shared" si="6"/>
        <v>1E-05</v>
      </c>
      <c r="J58" s="36">
        <f t="shared" si="6"/>
        <v>1E-05</v>
      </c>
      <c r="K58" s="36">
        <f t="shared" si="6"/>
        <v>1E-05</v>
      </c>
      <c r="L58" s="36">
        <f t="shared" si="6"/>
        <v>1E-05</v>
      </c>
      <c r="M58" s="36">
        <f t="shared" si="6"/>
        <v>1E-05</v>
      </c>
      <c r="N58" s="36">
        <f t="shared" si="6"/>
        <v>1E-05</v>
      </c>
    </row>
    <row r="59" spans="2:14" ht="16.5" thickBot="1">
      <c r="B59" s="175">
        <v>44</v>
      </c>
      <c r="C59" s="36">
        <f aca="true" t="shared" si="7" ref="C59:N59">(C9+C21+C33+C45)/4</f>
        <v>1E-05</v>
      </c>
      <c r="D59" s="36">
        <f t="shared" si="7"/>
        <v>1E-05</v>
      </c>
      <c r="E59" s="36">
        <f t="shared" si="7"/>
        <v>1E-05</v>
      </c>
      <c r="F59" s="36">
        <f t="shared" si="7"/>
        <v>1E-05</v>
      </c>
      <c r="G59" s="36">
        <f t="shared" si="7"/>
        <v>1E-05</v>
      </c>
      <c r="H59" s="36">
        <f t="shared" si="7"/>
        <v>1E-05</v>
      </c>
      <c r="I59" s="36">
        <f t="shared" si="7"/>
        <v>1E-05</v>
      </c>
      <c r="J59" s="36">
        <f t="shared" si="7"/>
        <v>1E-05</v>
      </c>
      <c r="K59" s="36">
        <f t="shared" si="7"/>
        <v>1E-05</v>
      </c>
      <c r="L59" s="36">
        <f t="shared" si="7"/>
        <v>1E-05</v>
      </c>
      <c r="M59" s="36">
        <f t="shared" si="7"/>
        <v>1E-05</v>
      </c>
      <c r="N59" s="36">
        <f t="shared" si="7"/>
        <v>1E-05</v>
      </c>
    </row>
    <row r="60" spans="2:14" ht="16.5" thickBot="1">
      <c r="B60" s="175">
        <v>45</v>
      </c>
      <c r="C60" s="36">
        <f aca="true" t="shared" si="8" ref="C60:N60">(C10+C22+C34+C46)/4</f>
        <v>1E-05</v>
      </c>
      <c r="D60" s="36">
        <f t="shared" si="8"/>
        <v>1E-05</v>
      </c>
      <c r="E60" s="36">
        <f t="shared" si="8"/>
        <v>1E-05</v>
      </c>
      <c r="F60" s="36">
        <f t="shared" si="8"/>
        <v>1E-05</v>
      </c>
      <c r="G60" s="36">
        <f t="shared" si="8"/>
        <v>1E-05</v>
      </c>
      <c r="H60" s="36">
        <f t="shared" si="8"/>
        <v>1E-05</v>
      </c>
      <c r="I60" s="36">
        <f t="shared" si="8"/>
        <v>1E-05</v>
      </c>
      <c r="J60" s="36">
        <f t="shared" si="8"/>
        <v>1E-05</v>
      </c>
      <c r="K60" s="36">
        <f t="shared" si="8"/>
        <v>1E-05</v>
      </c>
      <c r="L60" s="36">
        <f t="shared" si="8"/>
        <v>1E-05</v>
      </c>
      <c r="M60" s="36">
        <f t="shared" si="8"/>
        <v>1E-05</v>
      </c>
      <c r="N60" s="36">
        <f t="shared" si="8"/>
        <v>1E-05</v>
      </c>
    </row>
    <row r="61" spans="2:14" ht="16.5" thickBot="1">
      <c r="B61" s="175">
        <v>48</v>
      </c>
      <c r="C61" s="36">
        <f aca="true" t="shared" si="9" ref="C61:N61">(C11+C23+C35+C47)/4</f>
        <v>1E-05</v>
      </c>
      <c r="D61" s="36">
        <f t="shared" si="9"/>
        <v>1E-05</v>
      </c>
      <c r="E61" s="36">
        <f t="shared" si="9"/>
        <v>1E-05</v>
      </c>
      <c r="F61" s="36">
        <f t="shared" si="9"/>
        <v>1E-05</v>
      </c>
      <c r="G61" s="36">
        <f t="shared" si="9"/>
        <v>1E-05</v>
      </c>
      <c r="H61" s="36">
        <f t="shared" si="9"/>
        <v>1E-05</v>
      </c>
      <c r="I61" s="36">
        <f t="shared" si="9"/>
        <v>1E-05</v>
      </c>
      <c r="J61" s="36">
        <f t="shared" si="9"/>
        <v>1E-05</v>
      </c>
      <c r="K61" s="36">
        <f t="shared" si="9"/>
        <v>1E-05</v>
      </c>
      <c r="L61" s="36">
        <f t="shared" si="9"/>
        <v>1E-05</v>
      </c>
      <c r="M61" s="36">
        <f t="shared" si="9"/>
        <v>1E-05</v>
      </c>
      <c r="N61" s="36">
        <f t="shared" si="9"/>
        <v>1E-05</v>
      </c>
    </row>
    <row r="62" spans="2:14" ht="19.5" thickBot="1">
      <c r="B62" s="37" t="s">
        <v>1</v>
      </c>
      <c r="C62" s="38">
        <f aca="true" t="shared" si="10" ref="C62:N62">SUM(C56:C61)</f>
        <v>6E-05</v>
      </c>
      <c r="D62" s="38">
        <f t="shared" si="10"/>
        <v>6E-05</v>
      </c>
      <c r="E62" s="38">
        <f t="shared" si="10"/>
        <v>6E-05</v>
      </c>
      <c r="F62" s="38">
        <f t="shared" si="10"/>
        <v>6E-05</v>
      </c>
      <c r="G62" s="38">
        <f t="shared" si="10"/>
        <v>6E-05</v>
      </c>
      <c r="H62" s="38">
        <f t="shared" si="10"/>
        <v>6E-05</v>
      </c>
      <c r="I62" s="38">
        <f t="shared" si="10"/>
        <v>6E-05</v>
      </c>
      <c r="J62" s="38">
        <f t="shared" si="10"/>
        <v>6E-05</v>
      </c>
      <c r="K62" s="38">
        <f t="shared" si="10"/>
        <v>6E-05</v>
      </c>
      <c r="L62" s="38">
        <f t="shared" si="10"/>
        <v>6E-05</v>
      </c>
      <c r="M62" s="38">
        <f t="shared" si="10"/>
        <v>6E-05</v>
      </c>
      <c r="N62" s="38">
        <f t="shared" si="10"/>
        <v>6E-05</v>
      </c>
    </row>
    <row r="63" spans="2:18" ht="18.75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Q63" s="30"/>
      <c r="R63" s="30"/>
    </row>
    <row r="64" spans="2:14" ht="15.75" thickBo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6" ht="15.75">
      <c r="B65" s="515" t="s">
        <v>11</v>
      </c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41"/>
      <c r="O65" s="32"/>
      <c r="P65" s="33"/>
    </row>
    <row r="66" spans="2:16" ht="16.5" thickBot="1">
      <c r="B66" s="499">
        <f>C3</f>
        <v>0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34"/>
      <c r="O66" s="32"/>
      <c r="P66" s="33"/>
    </row>
    <row r="67" spans="2:16" ht="16.5" thickBot="1">
      <c r="B67" s="35"/>
      <c r="C67" s="507" t="s">
        <v>4</v>
      </c>
      <c r="D67" s="508"/>
      <c r="E67" s="507" t="s">
        <v>4</v>
      </c>
      <c r="F67" s="508"/>
      <c r="G67" s="507" t="s">
        <v>4</v>
      </c>
      <c r="H67" s="508"/>
      <c r="I67" s="507" t="s">
        <v>4</v>
      </c>
      <c r="J67" s="508"/>
      <c r="K67" s="507" t="s">
        <v>4</v>
      </c>
      <c r="L67" s="508"/>
      <c r="M67" s="507" t="s">
        <v>4</v>
      </c>
      <c r="N67" s="508"/>
      <c r="O67" s="32"/>
      <c r="P67" s="33"/>
    </row>
    <row r="68" spans="2:16" ht="16.5" thickBot="1">
      <c r="B68" s="175" t="s">
        <v>0</v>
      </c>
      <c r="C68" s="13" t="str">
        <f>$C$5</f>
        <v>SAT-EARNED </v>
      </c>
      <c r="D68" s="13" t="str">
        <f>$D$5</f>
        <v>SAT -TACS</v>
      </c>
      <c r="E68" s="14" t="str">
        <f>$E$5</f>
        <v>MON- EARNED</v>
      </c>
      <c r="F68" s="13" t="str">
        <f>$F$5</f>
        <v>MON-TACS</v>
      </c>
      <c r="G68" s="14" t="str">
        <f>$G$5</f>
        <v>TUES- EARNED</v>
      </c>
      <c r="H68" s="13" t="str">
        <f>$H$5</f>
        <v>TUE-TACS</v>
      </c>
      <c r="I68" s="14" t="str">
        <f>$I$5</f>
        <v>WED-EARNED</v>
      </c>
      <c r="J68" s="13" t="str">
        <f>$J$5</f>
        <v>WED-TACS</v>
      </c>
      <c r="K68" s="14" t="str">
        <f>$K$5</f>
        <v>THR-EARNED</v>
      </c>
      <c r="L68" s="13" t="str">
        <f>$L$5</f>
        <v>THUR-TACS</v>
      </c>
      <c r="M68" s="14" t="str">
        <f>$M$5</f>
        <v>FRI-EARNED</v>
      </c>
      <c r="N68" s="13" t="str">
        <f>$N$5</f>
        <v>FRI-TACS</v>
      </c>
      <c r="O68" s="32"/>
      <c r="P68" s="33"/>
    </row>
    <row r="69" spans="2:16" ht="16.5" thickBot="1">
      <c r="B69" s="175">
        <v>41</v>
      </c>
      <c r="C69" s="42">
        <f>('Tab 1-Enter Office Information'!C70-'Tab 1-Enter Office Information'!C81)/'Tab 1-Enter Office Information'!C81*C56+C56</f>
        <v>0</v>
      </c>
      <c r="D69" s="42">
        <f>('Tab 1-Enter Office Information'!D70-'Tab 1-Enter Office Information'!D81)/'Tab 1-Enter Office Information'!D81*D56+D56</f>
        <v>0</v>
      </c>
      <c r="E69" s="42">
        <f>('Tab 1-Enter Office Information'!C70-'Tab 1-Enter Office Information'!C81)/'Tab 1-Enter Office Information'!C81*E56+E56</f>
        <v>0</v>
      </c>
      <c r="F69" s="42">
        <f>('Tab 1-Enter Office Information'!D70-'Tab 1-Enter Office Information'!D81)/'Tab 1-Enter Office Information'!D81*F56+F56</f>
        <v>0</v>
      </c>
      <c r="G69" s="42">
        <f>('Tab 1-Enter Office Information'!C70-'Tab 1-Enter Office Information'!C81)/'Tab 1-Enter Office Information'!C81*G56+G56</f>
        <v>0</v>
      </c>
      <c r="H69" s="42">
        <f>('Tab 1-Enter Office Information'!D70-'Tab 1-Enter Office Information'!D81)/'Tab 1-Enter Office Information'!D81*H56+H56</f>
        <v>0</v>
      </c>
      <c r="I69" s="42">
        <f>('Tab 1-Enter Office Information'!C70-'Tab 1-Enter Office Information'!C81)/'Tab 1-Enter Office Information'!C81*I56+I56</f>
        <v>0</v>
      </c>
      <c r="J69" s="42">
        <f>('Tab 1-Enter Office Information'!D70-'Tab 1-Enter Office Information'!D81)/'Tab 1-Enter Office Information'!D81*J56+J56</f>
        <v>0</v>
      </c>
      <c r="K69" s="42">
        <f>('Tab 1-Enter Office Information'!C70-'Tab 1-Enter Office Information'!C81)/'Tab 1-Enter Office Information'!C81*K56+K56</f>
        <v>0</v>
      </c>
      <c r="L69" s="42">
        <f>('Tab 1-Enter Office Information'!D70-'Tab 1-Enter Office Information'!D81)/'Tab 1-Enter Office Information'!D81*L56+L56</f>
        <v>0</v>
      </c>
      <c r="M69" s="42">
        <f>('Tab 1-Enter Office Information'!C70-'Tab 1-Enter Office Information'!C81)/'Tab 1-Enter Office Information'!C81*M56+M56</f>
        <v>0</v>
      </c>
      <c r="N69" s="43">
        <f>('Tab 1-Enter Office Information'!D70-'Tab 1-Enter Office Information'!D81)/'Tab 1-Enter Office Information'!D81*N56+N56</f>
        <v>0</v>
      </c>
      <c r="O69" s="32"/>
      <c r="P69" s="33"/>
    </row>
    <row r="70" spans="2:16" ht="16.5" thickBot="1">
      <c r="B70" s="175">
        <v>42</v>
      </c>
      <c r="C70" s="42">
        <f>('Tab 1-Enter Office Information'!C71-'Tab 1-Enter Office Information'!C82)/'Tab 1-Enter Office Information'!C82*C57+C57</f>
        <v>0</v>
      </c>
      <c r="D70" s="42">
        <f>('Tab 1-Enter Office Information'!D71-'Tab 1-Enter Office Information'!D82)/'Tab 1-Enter Office Information'!D82*D57+D57</f>
        <v>0</v>
      </c>
      <c r="E70" s="42">
        <f>('Tab 1-Enter Office Information'!C71-'Tab 1-Enter Office Information'!C82)/'Tab 1-Enter Office Information'!C82*E57+E57</f>
        <v>0</v>
      </c>
      <c r="F70" s="42">
        <f>('Tab 1-Enter Office Information'!D71-'Tab 1-Enter Office Information'!D82)/'Tab 1-Enter Office Information'!D82*F57+F57</f>
        <v>0</v>
      </c>
      <c r="G70" s="42">
        <f>('Tab 1-Enter Office Information'!C71-'Tab 1-Enter Office Information'!C82)/'Tab 1-Enter Office Information'!C82*G57+G57</f>
        <v>0</v>
      </c>
      <c r="H70" s="42">
        <f>('Tab 1-Enter Office Information'!D71-'Tab 1-Enter Office Information'!D82)/'Tab 1-Enter Office Information'!D82*H57+H57</f>
        <v>0</v>
      </c>
      <c r="I70" s="42">
        <f>('Tab 1-Enter Office Information'!C71-'Tab 1-Enter Office Information'!C82)/'Tab 1-Enter Office Information'!C82*I57+I57</f>
        <v>0</v>
      </c>
      <c r="J70" s="42">
        <f>('Tab 1-Enter Office Information'!D71-'Tab 1-Enter Office Information'!D82)/'Tab 1-Enter Office Information'!D82*J57+J57</f>
        <v>0</v>
      </c>
      <c r="K70" s="42">
        <f>('Tab 1-Enter Office Information'!C71-'Tab 1-Enter Office Information'!C82)/'Tab 1-Enter Office Information'!C82*K57+K57</f>
        <v>0</v>
      </c>
      <c r="L70" s="42">
        <f>('Tab 1-Enter Office Information'!D71-'Tab 1-Enter Office Information'!D82)/'Tab 1-Enter Office Information'!D82*L57+L57</f>
        <v>0</v>
      </c>
      <c r="M70" s="42">
        <f>('Tab 1-Enter Office Information'!C71-'Tab 1-Enter Office Information'!C82)/'Tab 1-Enter Office Information'!C82*M57+M57</f>
        <v>0</v>
      </c>
      <c r="N70" s="43">
        <f>('Tab 1-Enter Office Information'!D71-'Tab 1-Enter Office Information'!D82)/'Tab 1-Enter Office Information'!D82*N57+N57</f>
        <v>0</v>
      </c>
      <c r="O70" s="32"/>
      <c r="P70" s="33"/>
    </row>
    <row r="71" spans="2:16" ht="16.5" thickBot="1">
      <c r="B71" s="175">
        <v>43</v>
      </c>
      <c r="C71" s="42">
        <f>('Tab 1-Enter Office Information'!C72-'Tab 1-Enter Office Information'!C83)/'Tab 1-Enter Office Information'!C83*C58+C58</f>
        <v>0</v>
      </c>
      <c r="D71" s="42">
        <f>('Tab 1-Enter Office Information'!D72-'Tab 1-Enter Office Information'!D83)/'Tab 1-Enter Office Information'!D83*D58+D58</f>
        <v>0</v>
      </c>
      <c r="E71" s="42">
        <f>('Tab 1-Enter Office Information'!C72-'Tab 1-Enter Office Information'!C83)/'Tab 1-Enter Office Information'!C83*E58+E58</f>
        <v>0</v>
      </c>
      <c r="F71" s="42">
        <f>('Tab 1-Enter Office Information'!D72-'Tab 1-Enter Office Information'!D83)/'Tab 1-Enter Office Information'!D83*F58+F58</f>
        <v>0</v>
      </c>
      <c r="G71" s="42">
        <f>('Tab 1-Enter Office Information'!C72-'Tab 1-Enter Office Information'!C83)/'Tab 1-Enter Office Information'!C83*G58+G58</f>
        <v>0</v>
      </c>
      <c r="H71" s="42">
        <f>('Tab 1-Enter Office Information'!D72-'Tab 1-Enter Office Information'!D83)/'Tab 1-Enter Office Information'!D83*H58+H58</f>
        <v>0</v>
      </c>
      <c r="I71" s="42">
        <f>('Tab 1-Enter Office Information'!C72-'Tab 1-Enter Office Information'!C83)/'Tab 1-Enter Office Information'!C83*I58+I58</f>
        <v>0</v>
      </c>
      <c r="J71" s="42">
        <f>('Tab 1-Enter Office Information'!D72-'Tab 1-Enter Office Information'!D83)/'Tab 1-Enter Office Information'!D83*J58+J58</f>
        <v>0</v>
      </c>
      <c r="K71" s="42">
        <f>('Tab 1-Enter Office Information'!C72-'Tab 1-Enter Office Information'!C83)/'Tab 1-Enter Office Information'!C83*K58+K58</f>
        <v>0</v>
      </c>
      <c r="L71" s="42">
        <f>('Tab 1-Enter Office Information'!D72-'Tab 1-Enter Office Information'!D83)/'Tab 1-Enter Office Information'!D83*L58+L58</f>
        <v>0</v>
      </c>
      <c r="M71" s="42">
        <f>('Tab 1-Enter Office Information'!C72-'Tab 1-Enter Office Information'!C83)/'Tab 1-Enter Office Information'!C83*M58+M58</f>
        <v>0</v>
      </c>
      <c r="N71" s="43">
        <f>('Tab 1-Enter Office Information'!D72-'Tab 1-Enter Office Information'!D83)/'Tab 1-Enter Office Information'!D83*N58+N58</f>
        <v>0</v>
      </c>
      <c r="O71" s="44"/>
      <c r="P71" s="33"/>
    </row>
    <row r="72" spans="2:16" ht="16.5" thickBot="1">
      <c r="B72" s="175">
        <v>44</v>
      </c>
      <c r="C72" s="42">
        <f>('Tab 1-Enter Office Information'!C73-'Tab 1-Enter Office Information'!C84)/'Tab 1-Enter Office Information'!C84*C59+C59</f>
        <v>0</v>
      </c>
      <c r="D72" s="42">
        <f>('Tab 1-Enter Office Information'!D73-'Tab 1-Enter Office Information'!D84)/'Tab 1-Enter Office Information'!D84*D59+D59</f>
        <v>0</v>
      </c>
      <c r="E72" s="42">
        <f>('Tab 1-Enter Office Information'!C73-'Tab 1-Enter Office Information'!C84)/'Tab 1-Enter Office Information'!C84*E59+E59</f>
        <v>0</v>
      </c>
      <c r="F72" s="42">
        <f>('Tab 1-Enter Office Information'!D73-'Tab 1-Enter Office Information'!D84)/'Tab 1-Enter Office Information'!D84*F59+F59</f>
        <v>0</v>
      </c>
      <c r="G72" s="42">
        <f>('Tab 1-Enter Office Information'!C73-'Tab 1-Enter Office Information'!C84)/'Tab 1-Enter Office Information'!C84*G59+G59</f>
        <v>0</v>
      </c>
      <c r="H72" s="42">
        <f>('Tab 1-Enter Office Information'!D73-'Tab 1-Enter Office Information'!D84)/'Tab 1-Enter Office Information'!D84*H59+H59</f>
        <v>0</v>
      </c>
      <c r="I72" s="42">
        <f>('Tab 1-Enter Office Information'!C73-'Tab 1-Enter Office Information'!C84)/'Tab 1-Enter Office Information'!C84*I59+I59</f>
        <v>0</v>
      </c>
      <c r="J72" s="42">
        <f>('Tab 1-Enter Office Information'!D73-'Tab 1-Enter Office Information'!D84)/'Tab 1-Enter Office Information'!D84*J59+J59</f>
        <v>0</v>
      </c>
      <c r="K72" s="42">
        <f>('Tab 1-Enter Office Information'!C73-'Tab 1-Enter Office Information'!C84)/'Tab 1-Enter Office Information'!C84*K59+K59</f>
        <v>0</v>
      </c>
      <c r="L72" s="42">
        <f>('Tab 1-Enter Office Information'!D73-'Tab 1-Enter Office Information'!D84)/'Tab 1-Enter Office Information'!D84*L59+L59</f>
        <v>0</v>
      </c>
      <c r="M72" s="42">
        <f>('Tab 1-Enter Office Information'!C73-'Tab 1-Enter Office Information'!C84)/'Tab 1-Enter Office Information'!C84*M59+M59</f>
        <v>0</v>
      </c>
      <c r="N72" s="43">
        <f>('Tab 1-Enter Office Information'!D73-'Tab 1-Enter Office Information'!D84)/'Tab 1-Enter Office Information'!D84*N59+N59</f>
        <v>0</v>
      </c>
      <c r="O72" s="33"/>
      <c r="P72" s="33"/>
    </row>
    <row r="73" spans="2:16" ht="16.5" thickBot="1">
      <c r="B73" s="175">
        <v>45</v>
      </c>
      <c r="C73" s="42">
        <f>('Tab 1-Enter Office Information'!C74-'Tab 1-Enter Office Information'!C85)/'Tab 1-Enter Office Information'!C85*C60+C60</f>
        <v>0</v>
      </c>
      <c r="D73" s="42">
        <f>('Tab 1-Enter Office Information'!D74-'Tab 1-Enter Office Information'!D85)/'Tab 1-Enter Office Information'!D85*D60+D60</f>
        <v>0</v>
      </c>
      <c r="E73" s="42">
        <f>('Tab 1-Enter Office Information'!C74-'Tab 1-Enter Office Information'!C85)/'Tab 1-Enter Office Information'!C85*E60+E60</f>
        <v>0</v>
      </c>
      <c r="F73" s="42">
        <f>('Tab 1-Enter Office Information'!D74-'Tab 1-Enter Office Information'!D85)/'Tab 1-Enter Office Information'!D85*F60+F60</f>
        <v>0</v>
      </c>
      <c r="G73" s="42">
        <f>('Tab 1-Enter Office Information'!C74-'Tab 1-Enter Office Information'!C85)/'Tab 1-Enter Office Information'!C85*G60+G60</f>
        <v>0</v>
      </c>
      <c r="H73" s="42">
        <f>('Tab 1-Enter Office Information'!D74-'Tab 1-Enter Office Information'!D85)/'Tab 1-Enter Office Information'!D85*H60+H60</f>
        <v>0</v>
      </c>
      <c r="I73" s="42">
        <f>('Tab 1-Enter Office Information'!C74-'Tab 1-Enter Office Information'!C85)/'Tab 1-Enter Office Information'!C85*I60+I60</f>
        <v>0</v>
      </c>
      <c r="J73" s="42">
        <f>('Tab 1-Enter Office Information'!D74-'Tab 1-Enter Office Information'!D85)/'Tab 1-Enter Office Information'!D85*J60+J60</f>
        <v>0</v>
      </c>
      <c r="K73" s="42">
        <f>('Tab 1-Enter Office Information'!C74-'Tab 1-Enter Office Information'!C85)/'Tab 1-Enter Office Information'!C85*K60+K60</f>
        <v>0</v>
      </c>
      <c r="L73" s="42">
        <f>('Tab 1-Enter Office Information'!D74-'Tab 1-Enter Office Information'!D85)/'Tab 1-Enter Office Information'!D85*L60+L60</f>
        <v>0</v>
      </c>
      <c r="M73" s="42">
        <f>('Tab 1-Enter Office Information'!C74-'Tab 1-Enter Office Information'!C85)/'Tab 1-Enter Office Information'!C85*M60+M60</f>
        <v>0</v>
      </c>
      <c r="N73" s="43">
        <f>('Tab 1-Enter Office Information'!D74-'Tab 1-Enter Office Information'!D85)/'Tab 1-Enter Office Information'!D85*N60+N60</f>
        <v>0</v>
      </c>
      <c r="O73" s="33"/>
      <c r="P73" s="33"/>
    </row>
    <row r="74" spans="2:16" ht="16.5" thickBot="1">
      <c r="B74" s="175">
        <v>48</v>
      </c>
      <c r="C74" s="42">
        <f>('Tab 1-Enter Office Information'!C75-'Tab 1-Enter Office Information'!C86)/'Tab 1-Enter Office Information'!C86*C61+C61</f>
        <v>0</v>
      </c>
      <c r="D74" s="42">
        <f>('Tab 1-Enter Office Information'!D75-'Tab 1-Enter Office Information'!D86)/'Tab 1-Enter Office Information'!D86*D61+D61</f>
        <v>0</v>
      </c>
      <c r="E74" s="42">
        <f>('Tab 1-Enter Office Information'!C75-'Tab 1-Enter Office Information'!C86)/'Tab 1-Enter Office Information'!C86*E61+E61</f>
        <v>0</v>
      </c>
      <c r="F74" s="42">
        <f>('Tab 1-Enter Office Information'!D75-'Tab 1-Enter Office Information'!D86)/'Tab 1-Enter Office Information'!D86*F61+F61</f>
        <v>0</v>
      </c>
      <c r="G74" s="42">
        <f>('Tab 1-Enter Office Information'!C75-'Tab 1-Enter Office Information'!C86)/'Tab 1-Enter Office Information'!C86*G61+G61</f>
        <v>0</v>
      </c>
      <c r="H74" s="42">
        <f>('Tab 1-Enter Office Information'!D75-'Tab 1-Enter Office Information'!D86)/'Tab 1-Enter Office Information'!D86*H61+H61</f>
        <v>0</v>
      </c>
      <c r="I74" s="42">
        <f>('Tab 1-Enter Office Information'!C75-'Tab 1-Enter Office Information'!C86)/'Tab 1-Enter Office Information'!C86*I61+I61</f>
        <v>0</v>
      </c>
      <c r="J74" s="42">
        <f>('Tab 1-Enter Office Information'!D75-'Tab 1-Enter Office Information'!D86)/'Tab 1-Enter Office Information'!D86*J61+J61</f>
        <v>0</v>
      </c>
      <c r="K74" s="42">
        <f>('Tab 1-Enter Office Information'!C75-'Tab 1-Enter Office Information'!C86)/'Tab 1-Enter Office Information'!C86*K61+K61</f>
        <v>0</v>
      </c>
      <c r="L74" s="42">
        <f>('Tab 1-Enter Office Information'!D75-'Tab 1-Enter Office Information'!D86)/'Tab 1-Enter Office Information'!D86*L61+L61</f>
        <v>0</v>
      </c>
      <c r="M74" s="42">
        <f>('Tab 1-Enter Office Information'!C75-'Tab 1-Enter Office Information'!C86)/'Tab 1-Enter Office Information'!C86*M61+M61</f>
        <v>0</v>
      </c>
      <c r="N74" s="43">
        <f>('Tab 1-Enter Office Information'!D75-'Tab 1-Enter Office Information'!D86)/'Tab 1-Enter Office Information'!D86*N61+N61</f>
        <v>0</v>
      </c>
      <c r="O74" s="33"/>
      <c r="P74" s="33"/>
    </row>
    <row r="75" spans="2:16" ht="19.5" thickBot="1">
      <c r="B75" s="37" t="s">
        <v>1</v>
      </c>
      <c r="C75" s="45">
        <f>SUM(C69:C74)</f>
        <v>0</v>
      </c>
      <c r="D75" s="45">
        <f aca="true" t="shared" si="11" ref="D75:N75">SUM(D69:D74)</f>
        <v>0</v>
      </c>
      <c r="E75" s="45">
        <f t="shared" si="11"/>
        <v>0</v>
      </c>
      <c r="F75" s="45">
        <f t="shared" si="11"/>
        <v>0</v>
      </c>
      <c r="G75" s="45">
        <f t="shared" si="11"/>
        <v>0</v>
      </c>
      <c r="H75" s="45">
        <f t="shared" si="11"/>
        <v>0</v>
      </c>
      <c r="I75" s="45">
        <f t="shared" si="11"/>
        <v>0</v>
      </c>
      <c r="J75" s="45">
        <f t="shared" si="11"/>
        <v>0</v>
      </c>
      <c r="K75" s="45">
        <f t="shared" si="11"/>
        <v>0</v>
      </c>
      <c r="L75" s="45">
        <f t="shared" si="11"/>
        <v>0</v>
      </c>
      <c r="M75" s="45">
        <f t="shared" si="11"/>
        <v>0</v>
      </c>
      <c r="N75" s="199">
        <f t="shared" si="11"/>
        <v>0</v>
      </c>
      <c r="O75" s="33"/>
      <c r="P75" s="33"/>
    </row>
    <row r="76" ht="15.75" thickBot="1"/>
    <row r="77" spans="12:14" ht="15.75">
      <c r="L77" s="46" t="s">
        <v>27</v>
      </c>
      <c r="M77" s="47"/>
      <c r="N77" s="8"/>
    </row>
    <row r="78" spans="12:14" ht="19.5" thickBot="1">
      <c r="L78" s="511">
        <f>C75+E75+G75+I75+K75+M75</f>
        <v>0</v>
      </c>
      <c r="M78" s="506"/>
      <c r="N78" s="512"/>
    </row>
    <row r="79" spans="12:14" ht="15.75">
      <c r="L79" s="48" t="s">
        <v>26</v>
      </c>
      <c r="M79" s="33"/>
      <c r="N79" s="15"/>
    </row>
    <row r="80" spans="12:14" ht="19.5" thickBot="1">
      <c r="L80" s="511">
        <f>D75+F75+H75+J75+L75+N75</f>
        <v>0</v>
      </c>
      <c r="M80" s="513"/>
      <c r="N80" s="514"/>
    </row>
  </sheetData>
  <sheetProtection password="D3EE" sheet="1" objects="1" scenarios="1" formatColumns="0" formatRows="0" selectLockedCells="1" selectUnlockedCells="1"/>
  <mergeCells count="50">
    <mergeCell ref="M67:N67"/>
    <mergeCell ref="C54:D54"/>
    <mergeCell ref="L78:N78"/>
    <mergeCell ref="L80:N80"/>
    <mergeCell ref="C67:D67"/>
    <mergeCell ref="E67:F67"/>
    <mergeCell ref="G67:H67"/>
    <mergeCell ref="I67:J67"/>
    <mergeCell ref="K67:L67"/>
    <mergeCell ref="E54:F54"/>
    <mergeCell ref="G54:H54"/>
    <mergeCell ref="I54:J54"/>
    <mergeCell ref="K54:L54"/>
    <mergeCell ref="M54:N54"/>
    <mergeCell ref="B66:M66"/>
    <mergeCell ref="B65:M65"/>
    <mergeCell ref="B2:M2"/>
    <mergeCell ref="B14:M14"/>
    <mergeCell ref="B26:M26"/>
    <mergeCell ref="B27:M27"/>
    <mergeCell ref="C4:D4"/>
    <mergeCell ref="E4:F4"/>
    <mergeCell ref="G4:H4"/>
    <mergeCell ref="I4:J4"/>
    <mergeCell ref="K4:L4"/>
    <mergeCell ref="M4:N4"/>
    <mergeCell ref="C3:N3"/>
    <mergeCell ref="C16:D16"/>
    <mergeCell ref="E16:F16"/>
    <mergeCell ref="G16:H16"/>
    <mergeCell ref="I16:J16"/>
    <mergeCell ref="C15:N15"/>
    <mergeCell ref="B38:M38"/>
    <mergeCell ref="B39:M39"/>
    <mergeCell ref="B52:M52"/>
    <mergeCell ref="B53:M53"/>
    <mergeCell ref="C40:D40"/>
    <mergeCell ref="E40:F40"/>
    <mergeCell ref="G40:H40"/>
    <mergeCell ref="I40:J40"/>
    <mergeCell ref="K40:L40"/>
    <mergeCell ref="M40:N40"/>
    <mergeCell ref="K16:L16"/>
    <mergeCell ref="M16:N16"/>
    <mergeCell ref="C28:D28"/>
    <mergeCell ref="E28:F28"/>
    <mergeCell ref="G28:H28"/>
    <mergeCell ref="I28:J28"/>
    <mergeCell ref="K28:L28"/>
    <mergeCell ref="M28:N28"/>
  </mergeCells>
  <printOptions horizontalCentered="1" verticalCentered="1"/>
  <pageMargins left="0" right="0" top="0" bottom="0" header="0.3" footer="0.3"/>
  <pageSetup horizontalDpi="300" verticalDpi="300" orientation="landscape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C1:AS120"/>
  <sheetViews>
    <sheetView showGridLines="0" zoomScale="90" zoomScaleNormal="90" zoomScalePageLayoutView="0" workbookViewId="0" topLeftCell="D1">
      <selection activeCell="D30" sqref="D30"/>
    </sheetView>
  </sheetViews>
  <sheetFormatPr defaultColWidth="9.140625" defaultRowHeight="15"/>
  <cols>
    <col min="1" max="2" width="2.140625" style="2" customWidth="1"/>
    <col min="3" max="3" width="4.00390625" style="2" bestFit="1" customWidth="1"/>
    <col min="4" max="4" width="42.140625" style="57" bestFit="1" customWidth="1"/>
    <col min="5" max="5" width="10.7109375" style="57" bestFit="1" customWidth="1"/>
    <col min="6" max="7" width="6.421875" style="2" bestFit="1" customWidth="1"/>
    <col min="8" max="8" width="9.421875" style="2" customWidth="1"/>
    <col min="9" max="9" width="6.8515625" style="2" bestFit="1" customWidth="1"/>
    <col min="10" max="10" width="7.28125" style="2" bestFit="1" customWidth="1"/>
    <col min="11" max="11" width="6.421875" style="2" bestFit="1" customWidth="1"/>
    <col min="12" max="12" width="7.00390625" style="2" bestFit="1" customWidth="1"/>
    <col min="13" max="13" width="9.140625" style="2" customWidth="1"/>
    <col min="14" max="14" width="7.7109375" style="2" bestFit="1" customWidth="1"/>
    <col min="15" max="15" width="7.7109375" style="2" customWidth="1"/>
    <col min="16" max="17" width="6.421875" style="2" bestFit="1" customWidth="1"/>
    <col min="18" max="18" width="9.28125" style="2" customWidth="1"/>
    <col min="19" max="20" width="7.57421875" style="2" customWidth="1"/>
    <col min="21" max="22" width="6.421875" style="2" bestFit="1" customWidth="1"/>
    <col min="23" max="23" width="9.8515625" style="2" customWidth="1"/>
    <col min="24" max="24" width="7.7109375" style="2" bestFit="1" customWidth="1"/>
    <col min="25" max="25" width="7.7109375" style="2" customWidth="1"/>
    <col min="26" max="27" width="6.421875" style="2" bestFit="1" customWidth="1"/>
    <col min="28" max="28" width="9.421875" style="2" customWidth="1"/>
    <col min="29" max="29" width="7.7109375" style="2" bestFit="1" customWidth="1"/>
    <col min="30" max="30" width="7.7109375" style="2" customWidth="1"/>
    <col min="31" max="32" width="6.421875" style="2" bestFit="1" customWidth="1"/>
    <col min="33" max="33" width="8.7109375" style="2" customWidth="1"/>
    <col min="34" max="34" width="7.7109375" style="2" bestFit="1" customWidth="1"/>
    <col min="35" max="35" width="7.7109375" style="2" customWidth="1"/>
    <col min="36" max="36" width="12.421875" style="2" bestFit="1" customWidth="1"/>
    <col min="37" max="37" width="13.8515625" style="2" bestFit="1" customWidth="1"/>
    <col min="38" max="16384" width="9.140625" style="2" customWidth="1"/>
  </cols>
  <sheetData>
    <row r="1" spans="4:24" ht="7.5" customHeight="1">
      <c r="D1" s="74"/>
      <c r="E1" s="74"/>
      <c r="F1" s="49"/>
      <c r="I1" s="51"/>
      <c r="J1" s="51"/>
      <c r="K1" s="52"/>
      <c r="L1" s="120"/>
      <c r="M1" s="120"/>
      <c r="N1" s="117"/>
      <c r="O1" s="117"/>
      <c r="P1" s="117"/>
      <c r="Q1" s="121"/>
      <c r="R1" s="121"/>
      <c r="S1" s="122"/>
      <c r="T1" s="122"/>
      <c r="U1" s="122"/>
      <c r="V1" s="117"/>
      <c r="W1" s="117"/>
      <c r="X1" s="117"/>
    </row>
    <row r="2" spans="4:24" ht="13.5" customHeight="1" thickBot="1">
      <c r="D2" s="74"/>
      <c r="E2" s="74"/>
      <c r="F2" s="49"/>
      <c r="I2" s="51"/>
      <c r="J2" s="51"/>
      <c r="K2" s="52"/>
      <c r="L2" s="120"/>
      <c r="M2" s="120"/>
      <c r="N2" s="117"/>
      <c r="O2" s="117"/>
      <c r="P2" s="117"/>
      <c r="Q2" s="339" t="s">
        <v>191</v>
      </c>
      <c r="R2" s="339" t="s">
        <v>192</v>
      </c>
      <c r="S2" s="122" t="s">
        <v>193</v>
      </c>
      <c r="T2" s="122" t="s">
        <v>194</v>
      </c>
      <c r="U2" s="122" t="s">
        <v>195</v>
      </c>
      <c r="V2" s="5" t="s">
        <v>196</v>
      </c>
      <c r="W2" s="5" t="s">
        <v>197</v>
      </c>
      <c r="X2" s="5" t="s">
        <v>198</v>
      </c>
    </row>
    <row r="3" spans="4:24" s="57" customFormat="1" ht="13.5" thickBot="1">
      <c r="D3" s="344" t="str">
        <f>'Tab 1-Enter Office Information'!B8</f>
        <v>Unit Opening Time Monday thru Friday (Hour:units)</v>
      </c>
      <c r="E3" s="345">
        <f>'Tab 1-Enter Office Information'!C8</f>
        <v>0</v>
      </c>
      <c r="H3" s="254">
        <f aca="true" t="shared" si="0" ref="H3:H10">E3/24</f>
        <v>0</v>
      </c>
      <c r="J3" s="254"/>
      <c r="L3" s="252" t="s">
        <v>102</v>
      </c>
      <c r="M3" s="251" t="s">
        <v>185</v>
      </c>
      <c r="N3" s="251"/>
      <c r="O3" s="253"/>
      <c r="P3" s="253"/>
      <c r="Q3" s="338">
        <f>IF(H14=0,0,E7-H14)</f>
        <v>0</v>
      </c>
      <c r="R3" s="338">
        <f>IF(H15=0,0,E7-H15)</f>
        <v>0</v>
      </c>
      <c r="S3" s="252">
        <f>IF(H16=0,0,E7-H16)</f>
        <v>0</v>
      </c>
      <c r="T3" s="252">
        <f>IF(H17=0,0,E7-H17)</f>
        <v>0</v>
      </c>
      <c r="U3" s="252">
        <f>IF(H18=0,0,E7-H18)</f>
        <v>0</v>
      </c>
      <c r="V3" s="338">
        <f>IF(H19=0,0,E7-H19)</f>
        <v>0</v>
      </c>
      <c r="W3" s="338">
        <f>IF(H20=0,0,E7-H20)</f>
        <v>0</v>
      </c>
      <c r="X3" s="338">
        <f>IF(H21=0,0,E7-H21)</f>
        <v>0</v>
      </c>
    </row>
    <row r="4" spans="4:24" s="57" customFormat="1" ht="13.5" thickBot="1">
      <c r="D4" s="344" t="str">
        <f>'Tab 1-Enter Office Information'!B9</f>
        <v>Unit Closing Time (Hour:units)</v>
      </c>
      <c r="E4" s="345">
        <f>'Tab 1-Enter Office Information'!C9</f>
        <v>0</v>
      </c>
      <c r="H4" s="254">
        <f t="shared" si="0"/>
        <v>0</v>
      </c>
      <c r="J4" s="254"/>
      <c r="K4" s="159"/>
      <c r="L4" s="252" t="s">
        <v>189</v>
      </c>
      <c r="M4" s="251" t="s">
        <v>185</v>
      </c>
      <c r="N4" s="251"/>
      <c r="O4" s="253"/>
      <c r="P4" s="253"/>
      <c r="Q4" s="338">
        <f>IF(H14=0,0,E7-H14)</f>
        <v>0</v>
      </c>
      <c r="R4" s="338">
        <f>IF(H15=0,0,E7-H15)</f>
        <v>0</v>
      </c>
      <c r="S4" s="252">
        <f>IF(H16=0,0,E7-H16)</f>
        <v>0</v>
      </c>
      <c r="T4" s="252">
        <f>IF(H17=0,0,E7-H17)</f>
        <v>0</v>
      </c>
      <c r="U4" s="252">
        <f>IF(H18=0,0,E7-H18)</f>
        <v>0</v>
      </c>
      <c r="V4" s="338">
        <f>IF(H19=0,0,E7-H19)</f>
        <v>0</v>
      </c>
      <c r="W4" s="338">
        <f>IF(H20=0,0,E7-H20)</f>
        <v>0</v>
      </c>
      <c r="X4" s="338">
        <f>IF(H21=0,0,E7-H21)</f>
        <v>0</v>
      </c>
    </row>
    <row r="5" spans="4:35" s="57" customFormat="1" ht="13.5" thickBot="1">
      <c r="D5" s="346" t="str">
        <f>'Tab 1-Enter Office Information'!B10</f>
        <v>Unit Opening Time on Saturday (Hour:units)</v>
      </c>
      <c r="E5" s="347">
        <f>'Tab 1-Enter Office Information'!C10</f>
        <v>0</v>
      </c>
      <c r="H5" s="254">
        <f t="shared" si="0"/>
        <v>0</v>
      </c>
      <c r="J5" s="254"/>
      <c r="K5" s="159"/>
      <c r="L5" s="252"/>
      <c r="M5" s="251"/>
      <c r="N5" s="251"/>
      <c r="O5" s="253"/>
      <c r="P5" s="253"/>
      <c r="Q5" s="338"/>
      <c r="R5" s="338"/>
      <c r="S5" s="252"/>
      <c r="T5" s="252"/>
      <c r="U5" s="252"/>
      <c r="V5" s="338"/>
      <c r="W5" s="338"/>
      <c r="X5" s="338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4:21" s="57" customFormat="1" ht="13.5" thickBot="1">
      <c r="D6" s="346" t="str">
        <f>'Tab 1-Enter Office Information'!B11</f>
        <v>Unit Closing Time on Saturday (Hour:units)</v>
      </c>
      <c r="E6" s="347">
        <f>'Tab 1-Enter Office Information'!C11</f>
        <v>0</v>
      </c>
      <c r="H6" s="254">
        <f t="shared" si="0"/>
        <v>0</v>
      </c>
      <c r="J6" s="254"/>
      <c r="K6" s="159"/>
      <c r="L6" s="159"/>
      <c r="M6" s="159"/>
      <c r="Q6" s="55"/>
      <c r="R6" s="55"/>
      <c r="S6" s="56"/>
      <c r="T6" s="56"/>
      <c r="U6" s="56"/>
    </row>
    <row r="7" spans="4:21" s="57" customFormat="1" ht="13.5" thickBot="1">
      <c r="D7" s="101" t="str">
        <f>'Tab 1-Enter Office Information'!B12</f>
        <v>Cut OFF Time - LDC 43 (Hour:units)</v>
      </c>
      <c r="E7" s="63">
        <f>'Tab 1-Enter Office Information'!C12</f>
        <v>0</v>
      </c>
      <c r="H7" s="254">
        <f t="shared" si="0"/>
        <v>0</v>
      </c>
      <c r="J7" s="254"/>
      <c r="K7" s="159"/>
      <c r="L7" s="159"/>
      <c r="M7" s="159"/>
      <c r="Q7" s="55"/>
      <c r="R7" s="55"/>
      <c r="S7" s="56"/>
      <c r="T7" s="56"/>
      <c r="U7" s="56"/>
    </row>
    <row r="8" spans="4:21" s="57" customFormat="1" ht="13.5" thickBot="1">
      <c r="D8" s="101" t="str">
        <f>'Tab 1-Enter Office Information'!B13</f>
        <v>Cut OFF Time - LDC 44 (Hour:units)</v>
      </c>
      <c r="E8" s="63">
        <f>'Tab 1-Enter Office Information'!C13</f>
        <v>0</v>
      </c>
      <c r="H8" s="254">
        <f t="shared" si="0"/>
        <v>0</v>
      </c>
      <c r="J8" s="254"/>
      <c r="K8" s="159"/>
      <c r="L8" s="159"/>
      <c r="M8" s="159"/>
      <c r="Q8" s="55"/>
      <c r="R8" s="55"/>
      <c r="S8" s="56"/>
      <c r="T8" s="56"/>
      <c r="U8" s="56"/>
    </row>
    <row r="9" spans="4:21" s="57" customFormat="1" ht="13.5" thickBot="1">
      <c r="D9" s="101" t="str">
        <f>'Tab 1-Enter Office Information'!B14</f>
        <v>Cut OFF Time - CALLER MAIL (Hour:units)</v>
      </c>
      <c r="E9" s="63">
        <f>'Tab 1-Enter Office Information'!C14</f>
        <v>0</v>
      </c>
      <c r="H9" s="254">
        <f t="shared" si="0"/>
        <v>0</v>
      </c>
      <c r="J9" s="254"/>
      <c r="K9" s="170"/>
      <c r="L9" s="170"/>
      <c r="M9" s="170"/>
      <c r="N9" s="211"/>
      <c r="O9" s="211"/>
      <c r="P9" s="98"/>
      <c r="Q9" s="99"/>
      <c r="R9" s="99"/>
      <c r="U9" s="56"/>
    </row>
    <row r="10" spans="4:37" s="57" customFormat="1" ht="13.5" thickBot="1">
      <c r="D10" s="101" t="s">
        <v>62</v>
      </c>
      <c r="E10" s="63">
        <f>'Tab 1-Enter Office Information'!C57</f>
        <v>0</v>
      </c>
      <c r="H10" s="255">
        <f t="shared" si="0"/>
        <v>0</v>
      </c>
      <c r="J10" s="255"/>
      <c r="K10" s="478"/>
      <c r="L10" s="257"/>
      <c r="M10" s="257"/>
      <c r="N10" s="257"/>
      <c r="O10" s="257"/>
      <c r="P10" s="256"/>
      <c r="Q10" s="257"/>
      <c r="R10" s="257"/>
      <c r="S10" s="258"/>
      <c r="T10" s="258"/>
      <c r="U10" s="259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</row>
    <row r="11" spans="11:21" ht="7.5" customHeight="1" thickBot="1">
      <c r="K11" s="52"/>
      <c r="L11" s="52"/>
      <c r="M11" s="52"/>
      <c r="Q11" s="33"/>
      <c r="R11" s="33"/>
      <c r="S11" s="50"/>
      <c r="T11" s="50"/>
      <c r="U11" s="50"/>
    </row>
    <row r="12" spans="4:45" s="57" customFormat="1" ht="51.75" thickBot="1">
      <c r="D12" s="74"/>
      <c r="E12" s="74"/>
      <c r="F12" s="266" t="s">
        <v>102</v>
      </c>
      <c r="G12" s="267" t="s">
        <v>59</v>
      </c>
      <c r="H12" s="268" t="s">
        <v>190</v>
      </c>
      <c r="I12" s="269" t="s">
        <v>58</v>
      </c>
      <c r="J12" s="310"/>
      <c r="K12" s="266" t="s">
        <v>101</v>
      </c>
      <c r="L12" s="267" t="s">
        <v>59</v>
      </c>
      <c r="M12" s="268" t="s">
        <v>190</v>
      </c>
      <c r="N12" s="269" t="s">
        <v>58</v>
      </c>
      <c r="O12" s="310"/>
      <c r="P12" s="281" t="s">
        <v>115</v>
      </c>
      <c r="Q12" s="267" t="s">
        <v>59</v>
      </c>
      <c r="R12" s="268" t="s">
        <v>190</v>
      </c>
      <c r="S12" s="269" t="s">
        <v>58</v>
      </c>
      <c r="T12" s="310"/>
      <c r="U12" s="266" t="s">
        <v>103</v>
      </c>
      <c r="V12" s="267" t="s">
        <v>59</v>
      </c>
      <c r="W12" s="268" t="s">
        <v>190</v>
      </c>
      <c r="X12" s="269" t="s">
        <v>58</v>
      </c>
      <c r="Y12" s="310"/>
      <c r="Z12" s="281" t="s">
        <v>116</v>
      </c>
      <c r="AA12" s="267" t="s">
        <v>59</v>
      </c>
      <c r="AB12" s="268" t="s">
        <v>190</v>
      </c>
      <c r="AC12" s="269" t="s">
        <v>58</v>
      </c>
      <c r="AD12" s="310"/>
      <c r="AE12" s="266" t="s">
        <v>104</v>
      </c>
      <c r="AF12" s="267" t="s">
        <v>59</v>
      </c>
      <c r="AG12" s="268" t="s">
        <v>190</v>
      </c>
      <c r="AH12" s="269" t="s">
        <v>58</v>
      </c>
      <c r="AI12" s="261"/>
      <c r="AS12" s="112" t="s">
        <v>186</v>
      </c>
    </row>
    <row r="13" spans="4:45" s="57" customFormat="1" ht="13.5" thickBot="1">
      <c r="D13" s="62"/>
      <c r="E13" s="74"/>
      <c r="F13" s="270" t="s">
        <v>45</v>
      </c>
      <c r="G13" s="271">
        <f>'CSAW AVG TO CSV print page'!C71</f>
        <v>0</v>
      </c>
      <c r="H13" s="271"/>
      <c r="I13" s="272">
        <f>'CSAW AVG TO CSV print page'!D71</f>
        <v>0</v>
      </c>
      <c r="J13" s="309"/>
      <c r="K13" s="270" t="s">
        <v>45</v>
      </c>
      <c r="L13" s="271">
        <f>'CSAW AVG TO CSV print page'!E71</f>
        <v>0</v>
      </c>
      <c r="M13" s="271"/>
      <c r="N13" s="271">
        <f>'CSAW AVG TO CSV print page'!F71</f>
        <v>0</v>
      </c>
      <c r="O13" s="309"/>
      <c r="P13" s="270" t="s">
        <v>45</v>
      </c>
      <c r="Q13" s="271">
        <f>'CSAW AVG TO CSV print page'!G71</f>
        <v>0</v>
      </c>
      <c r="R13" s="271"/>
      <c r="S13" s="271">
        <f>'CSAW AVG TO CSV print page'!H71</f>
        <v>0</v>
      </c>
      <c r="T13" s="309"/>
      <c r="U13" s="270" t="s">
        <v>45</v>
      </c>
      <c r="V13" s="271">
        <f>'CSAW AVG TO CSV print page'!I71</f>
        <v>0</v>
      </c>
      <c r="W13" s="271"/>
      <c r="X13" s="271">
        <f>'CSAW AVG TO CSV print page'!J71</f>
        <v>0</v>
      </c>
      <c r="Y13" s="309"/>
      <c r="Z13" s="270" t="s">
        <v>45</v>
      </c>
      <c r="AA13" s="271">
        <f>'CSAW AVG TO CSV print page'!K71</f>
        <v>0</v>
      </c>
      <c r="AB13" s="271"/>
      <c r="AC13" s="271">
        <f>'CSAW AVG TO CSV print page'!L71</f>
        <v>0</v>
      </c>
      <c r="AD13" s="309"/>
      <c r="AE13" s="270" t="s">
        <v>45</v>
      </c>
      <c r="AF13" s="271">
        <f>'CSAW AVG TO CSV print page'!M71</f>
        <v>0</v>
      </c>
      <c r="AG13" s="271"/>
      <c r="AH13" s="271">
        <f>'CSAW AVG TO CSV print page'!N71</f>
        <v>0</v>
      </c>
      <c r="AI13" s="260"/>
      <c r="AS13" s="264">
        <v>0</v>
      </c>
    </row>
    <row r="14" spans="4:45" s="57" customFormat="1" ht="13.5" thickBot="1">
      <c r="D14" s="62"/>
      <c r="E14" s="74"/>
      <c r="F14" s="273" t="s">
        <v>49</v>
      </c>
      <c r="G14" s="274">
        <f>$G$13*'Tab 1-Enter Office Information'!$D90</f>
        <v>0</v>
      </c>
      <c r="H14" s="274">
        <f>('Tab 1-Enter Office Information'!C90)</f>
        <v>0</v>
      </c>
      <c r="I14" s="274">
        <f>$I$13*'Tab 1-Enter Office Information'!$D90</f>
        <v>0</v>
      </c>
      <c r="J14" s="311"/>
      <c r="K14" s="273" t="s">
        <v>49</v>
      </c>
      <c r="L14" s="274">
        <f>$L$13*'Tab 1-Enter Office Information'!$D90</f>
        <v>0</v>
      </c>
      <c r="M14" s="274">
        <f>('Tab 1-Enter Office Information'!C90)</f>
        <v>0</v>
      </c>
      <c r="N14" s="274">
        <f>$N$13*'Tab 1-Enter Office Information'!$D90</f>
        <v>0</v>
      </c>
      <c r="O14" s="311"/>
      <c r="P14" s="273" t="s">
        <v>49</v>
      </c>
      <c r="Q14" s="274">
        <f>$Q$13*'Tab 1-Enter Office Information'!$D90</f>
        <v>0</v>
      </c>
      <c r="R14" s="274">
        <f>('Tab 1-Enter Office Information'!C90)</f>
        <v>0</v>
      </c>
      <c r="S14" s="274">
        <f>$S$13*'Tab 1-Enter Office Information'!$D90</f>
        <v>0</v>
      </c>
      <c r="T14" s="311"/>
      <c r="U14" s="273" t="s">
        <v>49</v>
      </c>
      <c r="V14" s="274">
        <f>$V$13*'Tab 1-Enter Office Information'!$D90</f>
        <v>0</v>
      </c>
      <c r="W14" s="274">
        <f>('Tab 1-Enter Office Information'!C90)</f>
        <v>0</v>
      </c>
      <c r="X14" s="274">
        <f>$X$13*'Tab 1-Enter Office Information'!$D90</f>
        <v>0</v>
      </c>
      <c r="Y14" s="311"/>
      <c r="Z14" s="273" t="s">
        <v>49</v>
      </c>
      <c r="AA14" s="274">
        <f>$AA$13*'Tab 1-Enter Office Information'!$D90</f>
        <v>0</v>
      </c>
      <c r="AB14" s="274">
        <f>('Tab 1-Enter Office Information'!C90)</f>
        <v>0</v>
      </c>
      <c r="AC14" s="274">
        <f>$AC$13*'Tab 1-Enter Office Information'!$D90</f>
        <v>0</v>
      </c>
      <c r="AD14" s="311"/>
      <c r="AE14" s="273" t="s">
        <v>49</v>
      </c>
      <c r="AF14" s="274">
        <f>$AF$13*'Tab 1-Enter Office Information'!$D90</f>
        <v>0</v>
      </c>
      <c r="AG14" s="274">
        <f>('Tab 1-Enter Office Information'!C90)</f>
        <v>0</v>
      </c>
      <c r="AH14" s="274">
        <f>$AH$13*'Tab 1-Enter Office Information'!$D90</f>
        <v>0</v>
      </c>
      <c r="AI14" s="74"/>
      <c r="AS14" s="112">
        <v>1</v>
      </c>
    </row>
    <row r="15" spans="4:45" s="57" customFormat="1" ht="13.5" thickBot="1">
      <c r="D15" s="62"/>
      <c r="E15" s="74"/>
      <c r="F15" s="273" t="s">
        <v>50</v>
      </c>
      <c r="G15" s="274">
        <f>$G$13*'Tab 1-Enter Office Information'!$D91</f>
        <v>0</v>
      </c>
      <c r="H15" s="274">
        <f>('Tab 1-Enter Office Information'!C91)</f>
        <v>0</v>
      </c>
      <c r="I15" s="274">
        <f>$I$13*'Tab 1-Enter Office Information'!$D91</f>
        <v>0</v>
      </c>
      <c r="J15" s="311"/>
      <c r="K15" s="273" t="s">
        <v>50</v>
      </c>
      <c r="L15" s="274">
        <f>$L$13*'Tab 1-Enter Office Information'!$D91</f>
        <v>0</v>
      </c>
      <c r="M15" s="274">
        <f>('Tab 1-Enter Office Information'!C91)</f>
        <v>0</v>
      </c>
      <c r="N15" s="274">
        <f>$N$13*'Tab 1-Enter Office Information'!$D91</f>
        <v>0</v>
      </c>
      <c r="O15" s="311"/>
      <c r="P15" s="273" t="s">
        <v>50</v>
      </c>
      <c r="Q15" s="274">
        <f>$Q$13*'Tab 1-Enter Office Information'!$D91</f>
        <v>0</v>
      </c>
      <c r="R15" s="274">
        <f>('Tab 1-Enter Office Information'!C91)</f>
        <v>0</v>
      </c>
      <c r="S15" s="274">
        <f>$S$13*'Tab 1-Enter Office Information'!$D91</f>
        <v>0</v>
      </c>
      <c r="T15" s="311"/>
      <c r="U15" s="273" t="s">
        <v>50</v>
      </c>
      <c r="V15" s="274">
        <f>$V$13*'Tab 1-Enter Office Information'!$D91</f>
        <v>0</v>
      </c>
      <c r="W15" s="274">
        <f>('Tab 1-Enter Office Information'!C91)</f>
        <v>0</v>
      </c>
      <c r="X15" s="274">
        <f>$X$13*'Tab 1-Enter Office Information'!$D91</f>
        <v>0</v>
      </c>
      <c r="Y15" s="311"/>
      <c r="Z15" s="273" t="s">
        <v>50</v>
      </c>
      <c r="AA15" s="274">
        <f>$AA$13*'Tab 1-Enter Office Information'!$D91</f>
        <v>0</v>
      </c>
      <c r="AB15" s="274">
        <f>('Tab 1-Enter Office Information'!C91)</f>
        <v>0</v>
      </c>
      <c r="AC15" s="274">
        <f>$AC$13*'Tab 1-Enter Office Information'!$D91</f>
        <v>0</v>
      </c>
      <c r="AD15" s="311"/>
      <c r="AE15" s="273" t="s">
        <v>50</v>
      </c>
      <c r="AF15" s="274">
        <f>$AF$13*'Tab 1-Enter Office Information'!$D91</f>
        <v>0</v>
      </c>
      <c r="AG15" s="274">
        <f>('Tab 1-Enter Office Information'!C91)</f>
        <v>0</v>
      </c>
      <c r="AH15" s="274">
        <f>$AH$13*'Tab 1-Enter Office Information'!$D91</f>
        <v>0</v>
      </c>
      <c r="AI15" s="74"/>
      <c r="AS15" s="112">
        <v>2</v>
      </c>
    </row>
    <row r="16" spans="4:45" s="57" customFormat="1" ht="13.5" thickBot="1">
      <c r="D16" s="62"/>
      <c r="E16" s="74"/>
      <c r="F16" s="273" t="s">
        <v>51</v>
      </c>
      <c r="G16" s="274">
        <f>$G$13*'Tab 1-Enter Office Information'!$D92</f>
        <v>0</v>
      </c>
      <c r="H16" s="274">
        <f>('Tab 1-Enter Office Information'!C92)</f>
        <v>0</v>
      </c>
      <c r="I16" s="274">
        <f>$I$13*'Tab 1-Enter Office Information'!$D92</f>
        <v>0</v>
      </c>
      <c r="J16" s="311"/>
      <c r="K16" s="273" t="s">
        <v>51</v>
      </c>
      <c r="L16" s="274">
        <f>$L$13*'Tab 1-Enter Office Information'!$D92</f>
        <v>0</v>
      </c>
      <c r="M16" s="274">
        <f>('Tab 1-Enter Office Information'!C92)</f>
        <v>0</v>
      </c>
      <c r="N16" s="274">
        <f>$N$13*'Tab 1-Enter Office Information'!$D92</f>
        <v>0</v>
      </c>
      <c r="O16" s="311"/>
      <c r="P16" s="273" t="s">
        <v>51</v>
      </c>
      <c r="Q16" s="274">
        <f>$Q$13*'Tab 1-Enter Office Information'!$D92</f>
        <v>0</v>
      </c>
      <c r="R16" s="274">
        <f>('Tab 1-Enter Office Information'!C92)</f>
        <v>0</v>
      </c>
      <c r="S16" s="274">
        <f>$S$13*'Tab 1-Enter Office Information'!$D92</f>
        <v>0</v>
      </c>
      <c r="T16" s="311"/>
      <c r="U16" s="273" t="s">
        <v>51</v>
      </c>
      <c r="V16" s="274">
        <f>$V$13*'Tab 1-Enter Office Information'!$D92</f>
        <v>0</v>
      </c>
      <c r="W16" s="274">
        <f>('Tab 1-Enter Office Information'!C92)</f>
        <v>0</v>
      </c>
      <c r="X16" s="274">
        <f>$X$13*'Tab 1-Enter Office Information'!$D92</f>
        <v>0</v>
      </c>
      <c r="Y16" s="311"/>
      <c r="Z16" s="273" t="s">
        <v>51</v>
      </c>
      <c r="AA16" s="274">
        <f>$AA$13*'Tab 1-Enter Office Information'!$D92</f>
        <v>0</v>
      </c>
      <c r="AB16" s="274">
        <f>('Tab 1-Enter Office Information'!C92)</f>
        <v>0</v>
      </c>
      <c r="AC16" s="274">
        <f>$AC$13*'Tab 1-Enter Office Information'!$D92</f>
        <v>0</v>
      </c>
      <c r="AD16" s="311"/>
      <c r="AE16" s="273" t="s">
        <v>51</v>
      </c>
      <c r="AF16" s="274">
        <f>$AF$13*'Tab 1-Enter Office Information'!$D92</f>
        <v>0</v>
      </c>
      <c r="AG16" s="274">
        <f>('Tab 1-Enter Office Information'!C92)</f>
        <v>0</v>
      </c>
      <c r="AH16" s="274">
        <f>$AH$13*'Tab 1-Enter Office Information'!$D92</f>
        <v>0</v>
      </c>
      <c r="AI16" s="74"/>
      <c r="AS16" s="112">
        <v>3</v>
      </c>
    </row>
    <row r="17" spans="4:45" s="57" customFormat="1" ht="13.5" thickBot="1">
      <c r="D17" s="62"/>
      <c r="F17" s="273" t="s">
        <v>52</v>
      </c>
      <c r="G17" s="274">
        <f>$G$13*'Tab 1-Enter Office Information'!$D93</f>
        <v>0</v>
      </c>
      <c r="H17" s="274">
        <f>('Tab 1-Enter Office Information'!C93)</f>
        <v>0</v>
      </c>
      <c r="I17" s="274">
        <f>$I$13*'Tab 1-Enter Office Information'!$D93</f>
        <v>0</v>
      </c>
      <c r="J17" s="311"/>
      <c r="K17" s="273" t="s">
        <v>52</v>
      </c>
      <c r="L17" s="274">
        <f>$L$13*'Tab 1-Enter Office Information'!$D93</f>
        <v>0</v>
      </c>
      <c r="M17" s="274">
        <f>('Tab 1-Enter Office Information'!C93)</f>
        <v>0</v>
      </c>
      <c r="N17" s="274">
        <f>$N$13*'Tab 1-Enter Office Information'!$D93</f>
        <v>0</v>
      </c>
      <c r="O17" s="311"/>
      <c r="P17" s="273" t="s">
        <v>52</v>
      </c>
      <c r="Q17" s="274">
        <f>$Q$13*'Tab 1-Enter Office Information'!$D93</f>
        <v>0</v>
      </c>
      <c r="R17" s="274">
        <f>('Tab 1-Enter Office Information'!C93)</f>
        <v>0</v>
      </c>
      <c r="S17" s="274">
        <f>$S$13*'Tab 1-Enter Office Information'!$D93</f>
        <v>0</v>
      </c>
      <c r="T17" s="311"/>
      <c r="U17" s="273" t="s">
        <v>52</v>
      </c>
      <c r="V17" s="274">
        <f>$V$13*'Tab 1-Enter Office Information'!$D93</f>
        <v>0</v>
      </c>
      <c r="W17" s="274">
        <f>('Tab 1-Enter Office Information'!C93)</f>
        <v>0</v>
      </c>
      <c r="X17" s="274">
        <f>$X$13*'Tab 1-Enter Office Information'!$D93</f>
        <v>0</v>
      </c>
      <c r="Y17" s="311"/>
      <c r="Z17" s="273" t="s">
        <v>52</v>
      </c>
      <c r="AA17" s="274">
        <f>$AA$13*'Tab 1-Enter Office Information'!$D93</f>
        <v>0</v>
      </c>
      <c r="AB17" s="274">
        <f>('Tab 1-Enter Office Information'!C93)</f>
        <v>0</v>
      </c>
      <c r="AC17" s="274">
        <f>$AC$13*'Tab 1-Enter Office Information'!$D93</f>
        <v>0</v>
      </c>
      <c r="AD17" s="311"/>
      <c r="AE17" s="273" t="s">
        <v>52</v>
      </c>
      <c r="AF17" s="274">
        <f>$AF$13*'Tab 1-Enter Office Information'!$D93</f>
        <v>0</v>
      </c>
      <c r="AG17" s="274">
        <f>('Tab 1-Enter Office Information'!C93)</f>
        <v>0</v>
      </c>
      <c r="AH17" s="274">
        <f>$AH$13*'Tab 1-Enter Office Information'!$D93</f>
        <v>0</v>
      </c>
      <c r="AI17" s="74"/>
      <c r="AS17" s="112">
        <v>4</v>
      </c>
    </row>
    <row r="18" spans="4:45" s="57" customFormat="1" ht="13.5" thickBot="1">
      <c r="D18" s="62"/>
      <c r="F18" s="273" t="s">
        <v>53</v>
      </c>
      <c r="G18" s="274">
        <f>$G$13*'Tab 1-Enter Office Information'!$D94</f>
        <v>0</v>
      </c>
      <c r="H18" s="274">
        <f>('Tab 1-Enter Office Information'!C94)</f>
        <v>0</v>
      </c>
      <c r="I18" s="274">
        <f>$I$13*'Tab 1-Enter Office Information'!$D94</f>
        <v>0</v>
      </c>
      <c r="J18" s="311"/>
      <c r="K18" s="273" t="s">
        <v>53</v>
      </c>
      <c r="L18" s="274">
        <f>$L$13*'Tab 1-Enter Office Information'!$D94</f>
        <v>0</v>
      </c>
      <c r="M18" s="274">
        <f>('Tab 1-Enter Office Information'!C94)</f>
        <v>0</v>
      </c>
      <c r="N18" s="274">
        <f>$N$13*'Tab 1-Enter Office Information'!$D94</f>
        <v>0</v>
      </c>
      <c r="O18" s="311"/>
      <c r="P18" s="273" t="s">
        <v>53</v>
      </c>
      <c r="Q18" s="274">
        <f>$Q$13*'Tab 1-Enter Office Information'!$D94</f>
        <v>0</v>
      </c>
      <c r="R18" s="274">
        <f>('Tab 1-Enter Office Information'!C94)</f>
        <v>0</v>
      </c>
      <c r="S18" s="274">
        <f>$S$13*'Tab 1-Enter Office Information'!$D94</f>
        <v>0</v>
      </c>
      <c r="T18" s="311"/>
      <c r="U18" s="273" t="s">
        <v>53</v>
      </c>
      <c r="V18" s="274">
        <f>$V$13*'Tab 1-Enter Office Information'!$D94</f>
        <v>0</v>
      </c>
      <c r="W18" s="274">
        <f>('Tab 1-Enter Office Information'!C94)</f>
        <v>0</v>
      </c>
      <c r="X18" s="274">
        <f>$X$13*'Tab 1-Enter Office Information'!$D94</f>
        <v>0</v>
      </c>
      <c r="Y18" s="311"/>
      <c r="Z18" s="273" t="s">
        <v>53</v>
      </c>
      <c r="AA18" s="274">
        <f>$AA$13*'Tab 1-Enter Office Information'!$D94</f>
        <v>0</v>
      </c>
      <c r="AB18" s="274">
        <f>('Tab 1-Enter Office Information'!C94)</f>
        <v>0</v>
      </c>
      <c r="AC18" s="274">
        <f>$AC$13*'Tab 1-Enter Office Information'!$D94</f>
        <v>0</v>
      </c>
      <c r="AD18" s="311"/>
      <c r="AE18" s="273" t="s">
        <v>53</v>
      </c>
      <c r="AF18" s="274">
        <f>$AF$13*'Tab 1-Enter Office Information'!$D94</f>
        <v>0</v>
      </c>
      <c r="AG18" s="274">
        <f>('Tab 1-Enter Office Information'!C94)</f>
        <v>0</v>
      </c>
      <c r="AH18" s="274">
        <f>$AH$13*'Tab 1-Enter Office Information'!$D94</f>
        <v>0</v>
      </c>
      <c r="AI18" s="74"/>
      <c r="AS18" s="112">
        <v>5</v>
      </c>
    </row>
    <row r="19" spans="4:45" s="57" customFormat="1" ht="13.5" thickBot="1">
      <c r="D19" s="62"/>
      <c r="F19" s="273" t="s">
        <v>54</v>
      </c>
      <c r="G19" s="274">
        <f>$G$13*'Tab 1-Enter Office Information'!$D95</f>
        <v>0</v>
      </c>
      <c r="H19" s="274">
        <f>('Tab 1-Enter Office Information'!C95)</f>
        <v>0</v>
      </c>
      <c r="I19" s="274">
        <f>$I$13*'Tab 1-Enter Office Information'!$D95</f>
        <v>0</v>
      </c>
      <c r="J19" s="311"/>
      <c r="K19" s="273" t="s">
        <v>54</v>
      </c>
      <c r="L19" s="274">
        <f>$L$13*'Tab 1-Enter Office Information'!$D95</f>
        <v>0</v>
      </c>
      <c r="M19" s="274">
        <f>('Tab 1-Enter Office Information'!C95)</f>
        <v>0</v>
      </c>
      <c r="N19" s="274">
        <f>$N$13*'Tab 1-Enter Office Information'!$D95</f>
        <v>0</v>
      </c>
      <c r="O19" s="311"/>
      <c r="P19" s="273" t="s">
        <v>54</v>
      </c>
      <c r="Q19" s="274">
        <f>$Q$13*'Tab 1-Enter Office Information'!$D95</f>
        <v>0</v>
      </c>
      <c r="R19" s="274">
        <f>('Tab 1-Enter Office Information'!C95)</f>
        <v>0</v>
      </c>
      <c r="S19" s="274">
        <f>$S$13*'Tab 1-Enter Office Information'!$D95</f>
        <v>0</v>
      </c>
      <c r="T19" s="311"/>
      <c r="U19" s="273" t="s">
        <v>54</v>
      </c>
      <c r="V19" s="274">
        <f>$V$13*'Tab 1-Enter Office Information'!$D95</f>
        <v>0</v>
      </c>
      <c r="W19" s="274">
        <f>('Tab 1-Enter Office Information'!C95)</f>
        <v>0</v>
      </c>
      <c r="X19" s="274">
        <f>$X$13*'Tab 1-Enter Office Information'!$D95</f>
        <v>0</v>
      </c>
      <c r="Y19" s="311"/>
      <c r="Z19" s="273" t="s">
        <v>54</v>
      </c>
      <c r="AA19" s="274">
        <f>$AA$13*'Tab 1-Enter Office Information'!$D95</f>
        <v>0</v>
      </c>
      <c r="AB19" s="274">
        <f>('Tab 1-Enter Office Information'!C95)</f>
        <v>0</v>
      </c>
      <c r="AC19" s="274">
        <f>$AC$13*'Tab 1-Enter Office Information'!$D95</f>
        <v>0</v>
      </c>
      <c r="AD19" s="311"/>
      <c r="AE19" s="273" t="s">
        <v>54</v>
      </c>
      <c r="AF19" s="274">
        <f>$AF$13*'Tab 1-Enter Office Information'!$D95</f>
        <v>0</v>
      </c>
      <c r="AG19" s="274">
        <f>('Tab 1-Enter Office Information'!C95)</f>
        <v>0</v>
      </c>
      <c r="AH19" s="274">
        <f>$AH$13*'Tab 1-Enter Office Information'!$D95</f>
        <v>0</v>
      </c>
      <c r="AI19" s="74"/>
      <c r="AS19" s="112">
        <v>6</v>
      </c>
    </row>
    <row r="20" spans="4:45" s="57" customFormat="1" ht="13.5" thickBot="1">
      <c r="D20" s="62"/>
      <c r="F20" s="273" t="s">
        <v>63</v>
      </c>
      <c r="G20" s="274">
        <f>$G$13*'Tab 1-Enter Office Information'!$D96</f>
        <v>0</v>
      </c>
      <c r="H20" s="274">
        <f>('Tab 1-Enter Office Information'!C96)</f>
        <v>0</v>
      </c>
      <c r="I20" s="274">
        <f>$I$13*'Tab 1-Enter Office Information'!$D96</f>
        <v>0</v>
      </c>
      <c r="J20" s="311"/>
      <c r="K20" s="273" t="s">
        <v>63</v>
      </c>
      <c r="L20" s="274">
        <f>$L$13*'Tab 1-Enter Office Information'!$D96</f>
        <v>0</v>
      </c>
      <c r="M20" s="274">
        <f>('Tab 1-Enter Office Information'!C96)</f>
        <v>0</v>
      </c>
      <c r="N20" s="274">
        <f>$N$13*'Tab 1-Enter Office Information'!$D96</f>
        <v>0</v>
      </c>
      <c r="O20" s="311"/>
      <c r="P20" s="273" t="s">
        <v>63</v>
      </c>
      <c r="Q20" s="274">
        <f>$Q$13*'Tab 1-Enter Office Information'!$D96</f>
        <v>0</v>
      </c>
      <c r="R20" s="274">
        <f>('Tab 1-Enter Office Information'!C96)</f>
        <v>0</v>
      </c>
      <c r="S20" s="274">
        <f>$S$13*'Tab 1-Enter Office Information'!$D96</f>
        <v>0</v>
      </c>
      <c r="T20" s="311"/>
      <c r="U20" s="273" t="s">
        <v>63</v>
      </c>
      <c r="V20" s="274">
        <f>$V$13*'Tab 1-Enter Office Information'!$D96</f>
        <v>0</v>
      </c>
      <c r="W20" s="274">
        <f>('Tab 1-Enter Office Information'!C96)</f>
        <v>0</v>
      </c>
      <c r="X20" s="274">
        <f>$X$13*'Tab 1-Enter Office Information'!$D96</f>
        <v>0</v>
      </c>
      <c r="Y20" s="311"/>
      <c r="Z20" s="273" t="s">
        <v>63</v>
      </c>
      <c r="AA20" s="274">
        <f>$AA$13*'Tab 1-Enter Office Information'!$D96</f>
        <v>0</v>
      </c>
      <c r="AB20" s="274">
        <f>('Tab 1-Enter Office Information'!C96)</f>
        <v>0</v>
      </c>
      <c r="AC20" s="274">
        <f>$AC$13*'Tab 1-Enter Office Information'!$D96</f>
        <v>0</v>
      </c>
      <c r="AD20" s="311"/>
      <c r="AE20" s="273" t="s">
        <v>63</v>
      </c>
      <c r="AF20" s="274">
        <f>$AF$13*'Tab 1-Enter Office Information'!$D96</f>
        <v>0</v>
      </c>
      <c r="AG20" s="274">
        <f>('Tab 1-Enter Office Information'!C96)</f>
        <v>0</v>
      </c>
      <c r="AH20" s="274">
        <f>$AH$13*'Tab 1-Enter Office Information'!$D96</f>
        <v>0</v>
      </c>
      <c r="AI20" s="74"/>
      <c r="AS20" s="112">
        <v>7</v>
      </c>
    </row>
    <row r="21" spans="6:45" s="57" customFormat="1" ht="13.5" thickBot="1">
      <c r="F21" s="273" t="s">
        <v>64</v>
      </c>
      <c r="G21" s="274">
        <f>$G$13*'Tab 1-Enter Office Information'!$D97</f>
        <v>0</v>
      </c>
      <c r="H21" s="274">
        <f>('Tab 1-Enter Office Information'!C97)</f>
        <v>0</v>
      </c>
      <c r="I21" s="274">
        <f>$I$13*'Tab 1-Enter Office Information'!$D97</f>
        <v>0</v>
      </c>
      <c r="J21" s="311"/>
      <c r="K21" s="273" t="s">
        <v>64</v>
      </c>
      <c r="L21" s="274">
        <f>$L$13*'Tab 1-Enter Office Information'!$D97</f>
        <v>0</v>
      </c>
      <c r="M21" s="274">
        <f>('Tab 1-Enter Office Information'!C97)</f>
        <v>0</v>
      </c>
      <c r="N21" s="274">
        <f>$N$13*'Tab 1-Enter Office Information'!$D97</f>
        <v>0</v>
      </c>
      <c r="O21" s="311"/>
      <c r="P21" s="273" t="s">
        <v>64</v>
      </c>
      <c r="Q21" s="274">
        <f>$Q$13*'Tab 1-Enter Office Information'!$D97</f>
        <v>0</v>
      </c>
      <c r="R21" s="274">
        <f>('Tab 1-Enter Office Information'!C97)</f>
        <v>0</v>
      </c>
      <c r="S21" s="274">
        <f>$S$13*'Tab 1-Enter Office Information'!$D97</f>
        <v>0</v>
      </c>
      <c r="T21" s="311"/>
      <c r="U21" s="273" t="s">
        <v>64</v>
      </c>
      <c r="V21" s="274">
        <f>$V$13*'Tab 1-Enter Office Information'!$D97</f>
        <v>0</v>
      </c>
      <c r="W21" s="274">
        <f>('Tab 1-Enter Office Information'!C97)</f>
        <v>0</v>
      </c>
      <c r="X21" s="274">
        <f>$X$13*'Tab 1-Enter Office Information'!$D97</f>
        <v>0</v>
      </c>
      <c r="Y21" s="311"/>
      <c r="Z21" s="273" t="s">
        <v>64</v>
      </c>
      <c r="AA21" s="274">
        <f>$AA$13*'Tab 1-Enter Office Information'!$D97</f>
        <v>0</v>
      </c>
      <c r="AB21" s="274">
        <f>('Tab 1-Enter Office Information'!C97)</f>
        <v>0</v>
      </c>
      <c r="AC21" s="274">
        <f>$AC$13*'Tab 1-Enter Office Information'!$D97</f>
        <v>0</v>
      </c>
      <c r="AD21" s="311"/>
      <c r="AE21" s="273" t="s">
        <v>64</v>
      </c>
      <c r="AF21" s="274">
        <f>$AF$13*'Tab 1-Enter Office Information'!$D97</f>
        <v>0</v>
      </c>
      <c r="AG21" s="274">
        <f>('Tab 1-Enter Office Information'!C97)</f>
        <v>0</v>
      </c>
      <c r="AH21" s="274">
        <f>$AH$13*'Tab 1-Enter Office Information'!$D97</f>
        <v>0</v>
      </c>
      <c r="AI21" s="74"/>
      <c r="AS21" s="112">
        <v>8</v>
      </c>
    </row>
    <row r="22" spans="6:45" s="57" customFormat="1" ht="13.5" thickBot="1">
      <c r="F22" s="275" t="s">
        <v>43</v>
      </c>
      <c r="G22" s="276">
        <f>'CSAW AVG TO CSV print page'!C69</f>
        <v>0</v>
      </c>
      <c r="H22" s="276"/>
      <c r="I22" s="276">
        <f>'CSAW AVG TO CSV print page'!D69</f>
        <v>0</v>
      </c>
      <c r="J22" s="312"/>
      <c r="K22" s="275" t="s">
        <v>43</v>
      </c>
      <c r="L22" s="276">
        <f>'CSAW AVG TO CSV print page'!E69</f>
        <v>0</v>
      </c>
      <c r="M22" s="276"/>
      <c r="N22" s="276">
        <f>'CSAW AVG TO CSV print page'!F69</f>
        <v>0</v>
      </c>
      <c r="O22" s="312"/>
      <c r="P22" s="275" t="s">
        <v>43</v>
      </c>
      <c r="Q22" s="276">
        <f>'CSAW AVG TO CSV print page'!G69</f>
        <v>0</v>
      </c>
      <c r="R22" s="276"/>
      <c r="S22" s="276">
        <f>'CSAW AVG TO CSV print page'!H69</f>
        <v>0</v>
      </c>
      <c r="T22" s="312"/>
      <c r="U22" s="275" t="s">
        <v>43</v>
      </c>
      <c r="V22" s="276">
        <f>'CSAW AVG TO CSV print page'!I69</f>
        <v>0</v>
      </c>
      <c r="W22" s="276"/>
      <c r="X22" s="276">
        <f>'CSAW AVG TO CSV print page'!J69</f>
        <v>0</v>
      </c>
      <c r="Y22" s="312"/>
      <c r="Z22" s="275" t="s">
        <v>43</v>
      </c>
      <c r="AA22" s="276">
        <f>'CSAW AVG TO CSV print page'!K69</f>
        <v>0</v>
      </c>
      <c r="AB22" s="276"/>
      <c r="AC22" s="276">
        <f>'CSAW AVG TO CSV print page'!L69</f>
        <v>0</v>
      </c>
      <c r="AD22" s="312"/>
      <c r="AE22" s="275" t="s">
        <v>43</v>
      </c>
      <c r="AF22" s="276">
        <f>'CSAW AVG TO CSV print page'!M69</f>
        <v>0</v>
      </c>
      <c r="AG22" s="276"/>
      <c r="AH22" s="276">
        <f>'CSAW AVG TO CSV print page'!N69</f>
        <v>0</v>
      </c>
      <c r="AI22" s="54"/>
      <c r="AS22" s="112">
        <v>9</v>
      </c>
    </row>
    <row r="23" spans="6:45" s="57" customFormat="1" ht="13.5" thickBot="1">
      <c r="F23" s="275" t="s">
        <v>44</v>
      </c>
      <c r="G23" s="276">
        <f>'CSAW AVG TO CSV print page'!C70</f>
        <v>0</v>
      </c>
      <c r="H23" s="276"/>
      <c r="I23" s="276">
        <f>'CSAW AVG TO CSV print page'!D70</f>
        <v>0</v>
      </c>
      <c r="J23" s="312"/>
      <c r="K23" s="275" t="s">
        <v>44</v>
      </c>
      <c r="L23" s="276">
        <f>'CSAW AVG TO CSV print page'!E70</f>
        <v>0</v>
      </c>
      <c r="M23" s="276"/>
      <c r="N23" s="276">
        <f>'CSAW AVG TO CSV print page'!F70</f>
        <v>0</v>
      </c>
      <c r="O23" s="312"/>
      <c r="P23" s="275" t="s">
        <v>44</v>
      </c>
      <c r="Q23" s="276">
        <f>'CSAW AVG TO CSV print page'!G70</f>
        <v>0</v>
      </c>
      <c r="R23" s="276"/>
      <c r="S23" s="276">
        <f>'CSAW AVG TO CSV print page'!H70</f>
        <v>0</v>
      </c>
      <c r="T23" s="312"/>
      <c r="U23" s="275" t="s">
        <v>44</v>
      </c>
      <c r="V23" s="276">
        <f>'CSAW AVG TO CSV print page'!I70</f>
        <v>0</v>
      </c>
      <c r="W23" s="276"/>
      <c r="X23" s="276">
        <f>'CSAW AVG TO CSV print page'!J70</f>
        <v>0</v>
      </c>
      <c r="Y23" s="312"/>
      <c r="Z23" s="275" t="s">
        <v>44</v>
      </c>
      <c r="AA23" s="276">
        <f>'CSAW AVG TO CSV print page'!K70</f>
        <v>0</v>
      </c>
      <c r="AB23" s="276"/>
      <c r="AC23" s="276">
        <f>'CSAW AVG TO CSV print page'!L70</f>
        <v>0</v>
      </c>
      <c r="AD23" s="312"/>
      <c r="AE23" s="275" t="s">
        <v>44</v>
      </c>
      <c r="AF23" s="276">
        <f>'CSAW AVG TO CSV print page'!M70</f>
        <v>0</v>
      </c>
      <c r="AG23" s="276"/>
      <c r="AH23" s="276">
        <f>'CSAW AVG TO CSV print page'!N70</f>
        <v>0</v>
      </c>
      <c r="AI23" s="54"/>
      <c r="AS23" s="112">
        <v>10</v>
      </c>
    </row>
    <row r="24" spans="6:45" s="57" customFormat="1" ht="13.5" thickBot="1">
      <c r="F24" s="275" t="s">
        <v>46</v>
      </c>
      <c r="G24" s="276">
        <f>'CSAW AVG TO CSV print page'!C72</f>
        <v>0</v>
      </c>
      <c r="H24" s="276"/>
      <c r="I24" s="276">
        <f>'CSAW AVG TO CSV print page'!D72</f>
        <v>0</v>
      </c>
      <c r="J24" s="312"/>
      <c r="K24" s="275" t="s">
        <v>46</v>
      </c>
      <c r="L24" s="276">
        <f>'CSAW AVG TO CSV print page'!E72</f>
        <v>0</v>
      </c>
      <c r="M24" s="276"/>
      <c r="N24" s="276">
        <f>'CSAW AVG TO CSV print page'!F72</f>
        <v>0</v>
      </c>
      <c r="O24" s="312"/>
      <c r="P24" s="275" t="s">
        <v>46</v>
      </c>
      <c r="Q24" s="276">
        <f>'CSAW AVG TO CSV print page'!G72</f>
        <v>0</v>
      </c>
      <c r="R24" s="276"/>
      <c r="S24" s="276">
        <f>'CSAW AVG TO CSV print page'!H72</f>
        <v>0</v>
      </c>
      <c r="T24" s="312"/>
      <c r="U24" s="275" t="s">
        <v>46</v>
      </c>
      <c r="V24" s="276">
        <f>'CSAW AVG TO CSV print page'!I72</f>
        <v>0</v>
      </c>
      <c r="W24" s="276"/>
      <c r="X24" s="276">
        <f>'CSAW AVG TO CSV print page'!J72</f>
        <v>0</v>
      </c>
      <c r="Y24" s="312"/>
      <c r="Z24" s="275" t="s">
        <v>46</v>
      </c>
      <c r="AA24" s="276">
        <f>'CSAW AVG TO CSV print page'!K72</f>
        <v>0</v>
      </c>
      <c r="AB24" s="276"/>
      <c r="AC24" s="276">
        <f>'CSAW AVG TO CSV print page'!L72</f>
        <v>0</v>
      </c>
      <c r="AD24" s="312"/>
      <c r="AE24" s="275" t="s">
        <v>46</v>
      </c>
      <c r="AF24" s="276">
        <f>'CSAW AVG TO CSV print page'!M72</f>
        <v>0</v>
      </c>
      <c r="AG24" s="276"/>
      <c r="AH24" s="276">
        <f>'CSAW AVG TO CSV print page'!N72</f>
        <v>0</v>
      </c>
      <c r="AI24" s="54"/>
      <c r="AS24" s="112">
        <v>11</v>
      </c>
    </row>
    <row r="25" spans="6:45" s="57" customFormat="1" ht="13.5" thickBot="1">
      <c r="F25" s="275" t="s">
        <v>47</v>
      </c>
      <c r="G25" s="277">
        <f>'CSAW AVG TO CSV print page'!C73</f>
        <v>0</v>
      </c>
      <c r="H25" s="277"/>
      <c r="I25" s="277">
        <f>'CSAW AVG TO CSV print page'!D73</f>
        <v>0</v>
      </c>
      <c r="J25" s="312"/>
      <c r="K25" s="275" t="s">
        <v>47</v>
      </c>
      <c r="L25" s="276">
        <f>'CSAW AVG TO CSV print page'!E73</f>
        <v>0</v>
      </c>
      <c r="M25" s="276"/>
      <c r="N25" s="276">
        <f>'CSAW AVG TO CSV print page'!F73</f>
        <v>0</v>
      </c>
      <c r="O25" s="312"/>
      <c r="P25" s="275" t="s">
        <v>47</v>
      </c>
      <c r="Q25" s="276">
        <f>'CSAW AVG TO CSV print page'!G73</f>
        <v>0</v>
      </c>
      <c r="R25" s="276"/>
      <c r="S25" s="276">
        <f>'CSAW AVG TO CSV print page'!H73</f>
        <v>0</v>
      </c>
      <c r="T25" s="312"/>
      <c r="U25" s="275" t="s">
        <v>47</v>
      </c>
      <c r="V25" s="276">
        <f>'CSAW AVG TO CSV print page'!I73</f>
        <v>0</v>
      </c>
      <c r="W25" s="276"/>
      <c r="X25" s="276">
        <f>'CSAW AVG TO CSV print page'!J73</f>
        <v>0</v>
      </c>
      <c r="Y25" s="312"/>
      <c r="Z25" s="275" t="s">
        <v>47</v>
      </c>
      <c r="AA25" s="276">
        <f>'CSAW AVG TO CSV print page'!K73</f>
        <v>0</v>
      </c>
      <c r="AB25" s="276"/>
      <c r="AC25" s="276">
        <f>'CSAW AVG TO CSV print page'!L73</f>
        <v>0</v>
      </c>
      <c r="AD25" s="312"/>
      <c r="AE25" s="275" t="s">
        <v>47</v>
      </c>
      <c r="AF25" s="276">
        <f>'CSAW AVG TO CSV print page'!M73</f>
        <v>0</v>
      </c>
      <c r="AG25" s="276"/>
      <c r="AH25" s="276">
        <f>'CSAW AVG TO CSV print page'!N73</f>
        <v>0</v>
      </c>
      <c r="AI25" s="54"/>
      <c r="AS25" s="112">
        <v>12</v>
      </c>
    </row>
    <row r="26" spans="5:35" s="57" customFormat="1" ht="13.5" thickBot="1">
      <c r="E26" s="68"/>
      <c r="F26" s="275" t="s">
        <v>48</v>
      </c>
      <c r="G26" s="277">
        <f>'CSAW AVG TO CSV print page'!C74</f>
        <v>0</v>
      </c>
      <c r="H26" s="277"/>
      <c r="I26" s="277">
        <f>'CSAW AVG TO CSV print page'!D74</f>
        <v>0</v>
      </c>
      <c r="J26" s="312"/>
      <c r="K26" s="275" t="s">
        <v>48</v>
      </c>
      <c r="L26" s="276">
        <f>'CSAW AVG TO CSV print page'!E74</f>
        <v>0</v>
      </c>
      <c r="M26" s="276"/>
      <c r="N26" s="276">
        <f>'CSAW AVG TO CSV print page'!F74</f>
        <v>0</v>
      </c>
      <c r="O26" s="312"/>
      <c r="P26" s="275" t="s">
        <v>48</v>
      </c>
      <c r="Q26" s="276">
        <f>'CSAW AVG TO CSV print page'!G74</f>
        <v>0</v>
      </c>
      <c r="R26" s="276"/>
      <c r="S26" s="276">
        <f>'CSAW AVG TO CSV print page'!H74</f>
        <v>0</v>
      </c>
      <c r="T26" s="312"/>
      <c r="U26" s="275" t="s">
        <v>48</v>
      </c>
      <c r="V26" s="276">
        <f>'CSAW AVG TO CSV print page'!I74</f>
        <v>0</v>
      </c>
      <c r="W26" s="276"/>
      <c r="X26" s="276">
        <f>'CSAW AVG TO CSV print page'!J74</f>
        <v>0</v>
      </c>
      <c r="Y26" s="312"/>
      <c r="Z26" s="275" t="s">
        <v>48</v>
      </c>
      <c r="AA26" s="276">
        <f>'CSAW AVG TO CSV print page'!K74</f>
        <v>0</v>
      </c>
      <c r="AB26" s="276"/>
      <c r="AC26" s="276">
        <f>'CSAW AVG TO CSV print page'!L74</f>
        <v>0</v>
      </c>
      <c r="AD26" s="312"/>
      <c r="AE26" s="275" t="s">
        <v>48</v>
      </c>
      <c r="AF26" s="276">
        <f>'CSAW AVG TO CSV print page'!M74</f>
        <v>0</v>
      </c>
      <c r="AG26" s="276"/>
      <c r="AH26" s="276">
        <f>'CSAW AVG TO CSV print page'!N74</f>
        <v>0</v>
      </c>
      <c r="AI26" s="54"/>
    </row>
    <row r="27" spans="4:37" s="57" customFormat="1" ht="13.5" thickBot="1">
      <c r="D27" s="68" t="s">
        <v>211</v>
      </c>
      <c r="F27" s="278" t="s">
        <v>23</v>
      </c>
      <c r="G27" s="279">
        <f>G13+G22+G23+G24+G25+G26</f>
        <v>0</v>
      </c>
      <c r="H27" s="280"/>
      <c r="I27" s="272">
        <f>I13+I22+I23+I24+I25+I26</f>
        <v>0</v>
      </c>
      <c r="J27" s="309"/>
      <c r="K27" s="278" t="s">
        <v>23</v>
      </c>
      <c r="L27" s="279">
        <f>L13+L22+L23+L24+L25+L26</f>
        <v>0</v>
      </c>
      <c r="M27" s="280"/>
      <c r="N27" s="272">
        <f>N13+N22+N23+N24+N25+N26</f>
        <v>0</v>
      </c>
      <c r="O27" s="309"/>
      <c r="P27" s="278" t="s">
        <v>23</v>
      </c>
      <c r="Q27" s="279">
        <f>Q13+Q22+Q23+Q24+Q25+Q26</f>
        <v>0</v>
      </c>
      <c r="R27" s="280"/>
      <c r="S27" s="272">
        <f>S13+S22+S23+S24+S25+S26</f>
        <v>0</v>
      </c>
      <c r="T27" s="309"/>
      <c r="U27" s="278" t="s">
        <v>23</v>
      </c>
      <c r="V27" s="279">
        <f>V13+V22+V23+V24+V25+V26</f>
        <v>0</v>
      </c>
      <c r="W27" s="280"/>
      <c r="X27" s="272">
        <f>X13+X22+X23+X24+X25+X26</f>
        <v>0</v>
      </c>
      <c r="Y27" s="309"/>
      <c r="Z27" s="278" t="s">
        <v>23</v>
      </c>
      <c r="AA27" s="279">
        <f>AA13+AA22+AA23+AA24+AA25+AA26</f>
        <v>0</v>
      </c>
      <c r="AB27" s="280"/>
      <c r="AC27" s="272">
        <f>AC13+AC22+AC23+AC24+AC25+AC26</f>
        <v>0</v>
      </c>
      <c r="AD27" s="309"/>
      <c r="AE27" s="278" t="s">
        <v>23</v>
      </c>
      <c r="AF27" s="282">
        <f>AF13+AF22+AF23+AF24+AF25+AF26</f>
        <v>0</v>
      </c>
      <c r="AG27" s="283"/>
      <c r="AH27" s="283">
        <f>AH13+AH22+AH23+AH24+AH25+AH26</f>
        <v>0</v>
      </c>
      <c r="AI27" s="262"/>
      <c r="AJ27" s="526" t="s">
        <v>33</v>
      </c>
      <c r="AK27" s="526"/>
    </row>
    <row r="28" spans="4:37" ht="15.75" thickBot="1">
      <c r="D28" s="57">
        <f>'Tab 1-Enter Office Information'!C7</f>
        <v>0</v>
      </c>
      <c r="E28" s="102"/>
      <c r="F28" s="519" t="s">
        <v>102</v>
      </c>
      <c r="G28" s="485"/>
      <c r="H28" s="485"/>
      <c r="I28" s="520"/>
      <c r="J28" s="237"/>
      <c r="K28" s="519" t="s">
        <v>101</v>
      </c>
      <c r="L28" s="521"/>
      <c r="M28" s="521"/>
      <c r="N28" s="520"/>
      <c r="O28" s="237"/>
      <c r="P28" s="519" t="s">
        <v>115</v>
      </c>
      <c r="Q28" s="521"/>
      <c r="R28" s="521"/>
      <c r="S28" s="520"/>
      <c r="T28" s="237"/>
      <c r="U28" s="519" t="s">
        <v>103</v>
      </c>
      <c r="V28" s="521"/>
      <c r="W28" s="521"/>
      <c r="X28" s="520"/>
      <c r="Y28" s="85"/>
      <c r="Z28" s="519" t="s">
        <v>116</v>
      </c>
      <c r="AA28" s="521"/>
      <c r="AB28" s="521"/>
      <c r="AC28" s="520"/>
      <c r="AD28" s="85"/>
      <c r="AE28" s="519" t="s">
        <v>104</v>
      </c>
      <c r="AF28" s="521"/>
      <c r="AG28" s="521"/>
      <c r="AH28" s="520"/>
      <c r="AI28" s="237"/>
      <c r="AJ28" s="522">
        <f>SUM(AJ30:AK59)</f>
        <v>0</v>
      </c>
      <c r="AK28" s="523"/>
    </row>
    <row r="29" spans="4:37" ht="45.75" thickBot="1">
      <c r="D29" s="57" t="s">
        <v>28</v>
      </c>
      <c r="E29" s="3" t="s">
        <v>106</v>
      </c>
      <c r="F29" s="265" t="s">
        <v>32</v>
      </c>
      <c r="G29" s="364" t="s">
        <v>188</v>
      </c>
      <c r="H29" s="365" t="s">
        <v>219</v>
      </c>
      <c r="I29" s="360"/>
      <c r="J29" s="361"/>
      <c r="K29" s="265" t="s">
        <v>32</v>
      </c>
      <c r="L29" s="364" t="s">
        <v>188</v>
      </c>
      <c r="M29" s="365" t="s">
        <v>219</v>
      </c>
      <c r="N29" s="360" t="s">
        <v>176</v>
      </c>
      <c r="O29" s="366" t="s">
        <v>187</v>
      </c>
      <c r="P29" s="265" t="s">
        <v>32</v>
      </c>
      <c r="Q29" s="364" t="s">
        <v>188</v>
      </c>
      <c r="R29" s="365" t="s">
        <v>219</v>
      </c>
      <c r="S29" s="360"/>
      <c r="T29" s="366"/>
      <c r="U29" s="265" t="s">
        <v>32</v>
      </c>
      <c r="V29" s="364" t="s">
        <v>188</v>
      </c>
      <c r="W29" s="365" t="s">
        <v>219</v>
      </c>
      <c r="X29" s="360" t="s">
        <v>176</v>
      </c>
      <c r="Y29" s="366" t="s">
        <v>187</v>
      </c>
      <c r="Z29" s="265" t="s">
        <v>32</v>
      </c>
      <c r="AA29" s="364" t="s">
        <v>188</v>
      </c>
      <c r="AB29" s="365" t="s">
        <v>219</v>
      </c>
      <c r="AC29" s="360" t="s">
        <v>176</v>
      </c>
      <c r="AD29" s="366" t="s">
        <v>187</v>
      </c>
      <c r="AE29" s="265" t="s">
        <v>32</v>
      </c>
      <c r="AF29" s="364" t="s">
        <v>188</v>
      </c>
      <c r="AG29" s="365" t="s">
        <v>219</v>
      </c>
      <c r="AH29" s="360" t="s">
        <v>176</v>
      </c>
      <c r="AI29" s="366" t="s">
        <v>187</v>
      </c>
      <c r="AJ29" s="528" t="s">
        <v>31</v>
      </c>
      <c r="AK29" s="529"/>
    </row>
    <row r="30" spans="3:37" s="57" customFormat="1" ht="15.75" thickBot="1">
      <c r="C30" s="57">
        <v>1</v>
      </c>
      <c r="D30" s="212" t="s">
        <v>214</v>
      </c>
      <c r="E30" s="95"/>
      <c r="F30" s="335"/>
      <c r="G30" s="418"/>
      <c r="H30" s="419"/>
      <c r="I30" s="362"/>
      <c r="J30" s="363"/>
      <c r="K30" s="335"/>
      <c r="L30" s="420"/>
      <c r="M30" s="423"/>
      <c r="N30" s="362"/>
      <c r="O30" s="367"/>
      <c r="P30" s="335"/>
      <c r="Q30" s="420"/>
      <c r="R30" s="423"/>
      <c r="S30" s="362"/>
      <c r="T30" s="367"/>
      <c r="U30" s="335"/>
      <c r="V30" s="420"/>
      <c r="W30" s="423"/>
      <c r="X30" s="362"/>
      <c r="Y30" s="367"/>
      <c r="Z30" s="335"/>
      <c r="AA30" s="420"/>
      <c r="AB30" s="423"/>
      <c r="AC30" s="362"/>
      <c r="AD30" s="367"/>
      <c r="AE30" s="335"/>
      <c r="AF30" s="420"/>
      <c r="AG30" s="423"/>
      <c r="AH30" s="362"/>
      <c r="AI30" s="367"/>
      <c r="AJ30" s="517">
        <f>F30+K30+P30+U30+Z30+AE30</f>
        <v>0</v>
      </c>
      <c r="AK30" s="527"/>
    </row>
    <row r="31" spans="3:37" s="57" customFormat="1" ht="15.75" thickBot="1">
      <c r="C31" s="57">
        <v>2</v>
      </c>
      <c r="D31" s="212" t="s">
        <v>215</v>
      </c>
      <c r="E31" s="95"/>
      <c r="F31" s="335"/>
      <c r="G31" s="420"/>
      <c r="H31" s="421"/>
      <c r="I31" s="362"/>
      <c r="J31" s="363"/>
      <c r="K31" s="335"/>
      <c r="L31" s="420"/>
      <c r="M31" s="423"/>
      <c r="N31" s="362"/>
      <c r="O31" s="368"/>
      <c r="P31" s="335"/>
      <c r="Q31" s="420"/>
      <c r="R31" s="423"/>
      <c r="S31" s="362"/>
      <c r="T31" s="368"/>
      <c r="U31" s="335"/>
      <c r="V31" s="420"/>
      <c r="W31" s="423"/>
      <c r="X31" s="362"/>
      <c r="Y31" s="368"/>
      <c r="Z31" s="335"/>
      <c r="AA31" s="420"/>
      <c r="AB31" s="423"/>
      <c r="AC31" s="362"/>
      <c r="AD31" s="368"/>
      <c r="AE31" s="335"/>
      <c r="AF31" s="420"/>
      <c r="AG31" s="423"/>
      <c r="AH31" s="362"/>
      <c r="AI31" s="368"/>
      <c r="AJ31" s="517">
        <f aca="true" t="shared" si="1" ref="AJ31:AJ42">F31+K31+P31+U31+Z31+AE31</f>
        <v>0</v>
      </c>
      <c r="AK31" s="527"/>
    </row>
    <row r="32" spans="3:37" s="57" customFormat="1" ht="15.75" thickBot="1">
      <c r="C32" s="57">
        <f aca="true" t="shared" si="2" ref="C32:C59">C31+1</f>
        <v>3</v>
      </c>
      <c r="D32" s="212" t="s">
        <v>216</v>
      </c>
      <c r="E32" s="95"/>
      <c r="F32" s="335"/>
      <c r="G32" s="420"/>
      <c r="H32" s="421"/>
      <c r="I32" s="362"/>
      <c r="J32" s="363"/>
      <c r="K32" s="335"/>
      <c r="L32" s="420"/>
      <c r="M32" s="423"/>
      <c r="N32" s="362"/>
      <c r="O32" s="368"/>
      <c r="P32" s="335"/>
      <c r="Q32" s="420"/>
      <c r="R32" s="423"/>
      <c r="S32" s="362"/>
      <c r="T32" s="368"/>
      <c r="U32" s="335"/>
      <c r="V32" s="420"/>
      <c r="W32" s="423"/>
      <c r="X32" s="362"/>
      <c r="Y32" s="368"/>
      <c r="Z32" s="335"/>
      <c r="AA32" s="420"/>
      <c r="AB32" s="423"/>
      <c r="AC32" s="362"/>
      <c r="AD32" s="368"/>
      <c r="AE32" s="335"/>
      <c r="AF32" s="420"/>
      <c r="AG32" s="423"/>
      <c r="AH32" s="362"/>
      <c r="AI32" s="368"/>
      <c r="AJ32" s="517">
        <f t="shared" si="1"/>
        <v>0</v>
      </c>
      <c r="AK32" s="527"/>
    </row>
    <row r="33" spans="3:37" s="57" customFormat="1" ht="15.75" thickBot="1">
      <c r="C33" s="57">
        <f t="shared" si="2"/>
        <v>4</v>
      </c>
      <c r="D33" s="212" t="s">
        <v>217</v>
      </c>
      <c r="E33" s="95"/>
      <c r="F33" s="335"/>
      <c r="G33" s="420"/>
      <c r="H33" s="421"/>
      <c r="I33" s="362"/>
      <c r="J33" s="363"/>
      <c r="K33" s="335"/>
      <c r="L33" s="420"/>
      <c r="M33" s="423"/>
      <c r="N33" s="362"/>
      <c r="O33" s="368"/>
      <c r="P33" s="335"/>
      <c r="Q33" s="420"/>
      <c r="R33" s="423"/>
      <c r="S33" s="362"/>
      <c r="T33" s="368"/>
      <c r="U33" s="335"/>
      <c r="V33" s="420"/>
      <c r="W33" s="423"/>
      <c r="X33" s="362"/>
      <c r="Y33" s="368"/>
      <c r="Z33" s="335"/>
      <c r="AA33" s="420"/>
      <c r="AB33" s="423"/>
      <c r="AC33" s="362"/>
      <c r="AD33" s="368"/>
      <c r="AE33" s="335"/>
      <c r="AF33" s="420"/>
      <c r="AG33" s="423"/>
      <c r="AH33" s="362"/>
      <c r="AI33" s="368"/>
      <c r="AJ33" s="517">
        <f t="shared" si="1"/>
        <v>0</v>
      </c>
      <c r="AK33" s="527"/>
    </row>
    <row r="34" spans="3:37" s="57" customFormat="1" ht="15.75" thickBot="1">
      <c r="C34" s="57">
        <f t="shared" si="2"/>
        <v>5</v>
      </c>
      <c r="D34" s="212" t="s">
        <v>218</v>
      </c>
      <c r="E34" s="95"/>
      <c r="F34" s="335"/>
      <c r="G34" s="420"/>
      <c r="H34" s="421"/>
      <c r="I34" s="362"/>
      <c r="J34" s="363"/>
      <c r="K34" s="335"/>
      <c r="L34" s="420"/>
      <c r="M34" s="423"/>
      <c r="N34" s="362"/>
      <c r="O34" s="368"/>
      <c r="P34" s="335"/>
      <c r="Q34" s="420"/>
      <c r="R34" s="423"/>
      <c r="S34" s="362"/>
      <c r="T34" s="368"/>
      <c r="U34" s="335"/>
      <c r="V34" s="420"/>
      <c r="W34" s="423"/>
      <c r="X34" s="362"/>
      <c r="Y34" s="368"/>
      <c r="Z34" s="335"/>
      <c r="AA34" s="420"/>
      <c r="AB34" s="423"/>
      <c r="AC34" s="362"/>
      <c r="AD34" s="368"/>
      <c r="AE34" s="335"/>
      <c r="AF34" s="420"/>
      <c r="AG34" s="423"/>
      <c r="AH34" s="362"/>
      <c r="AI34" s="368"/>
      <c r="AJ34" s="517">
        <f t="shared" si="1"/>
        <v>0</v>
      </c>
      <c r="AK34" s="518"/>
    </row>
    <row r="35" spans="3:37" s="57" customFormat="1" ht="15.75" thickBot="1">
      <c r="C35" s="57">
        <f t="shared" si="2"/>
        <v>6</v>
      </c>
      <c r="D35" s="212" t="s">
        <v>220</v>
      </c>
      <c r="E35" s="95"/>
      <c r="F35" s="335"/>
      <c r="G35" s="420"/>
      <c r="H35" s="421"/>
      <c r="I35" s="362"/>
      <c r="J35" s="363"/>
      <c r="K35" s="335"/>
      <c r="L35" s="420"/>
      <c r="M35" s="423"/>
      <c r="N35" s="362"/>
      <c r="O35" s="368"/>
      <c r="P35" s="335"/>
      <c r="Q35" s="420"/>
      <c r="R35" s="423"/>
      <c r="S35" s="362"/>
      <c r="T35" s="368"/>
      <c r="U35" s="335"/>
      <c r="V35" s="420"/>
      <c r="W35" s="423"/>
      <c r="X35" s="362"/>
      <c r="Y35" s="368"/>
      <c r="Z35" s="335"/>
      <c r="AA35" s="420"/>
      <c r="AB35" s="423"/>
      <c r="AC35" s="362"/>
      <c r="AD35" s="368"/>
      <c r="AE35" s="335"/>
      <c r="AF35" s="420"/>
      <c r="AG35" s="423"/>
      <c r="AH35" s="362"/>
      <c r="AI35" s="368"/>
      <c r="AJ35" s="517">
        <f>F35+K35+P35+U35+Z35+AE35</f>
        <v>0</v>
      </c>
      <c r="AK35" s="518"/>
    </row>
    <row r="36" spans="3:37" s="57" customFormat="1" ht="15.75" thickBot="1">
      <c r="C36" s="57">
        <f t="shared" si="2"/>
        <v>7</v>
      </c>
      <c r="D36" s="212" t="s">
        <v>221</v>
      </c>
      <c r="E36" s="95"/>
      <c r="F36" s="335"/>
      <c r="G36" s="420"/>
      <c r="H36" s="421"/>
      <c r="I36" s="362"/>
      <c r="J36" s="363"/>
      <c r="K36" s="335"/>
      <c r="L36" s="420"/>
      <c r="M36" s="423"/>
      <c r="N36" s="362"/>
      <c r="O36" s="368"/>
      <c r="P36" s="335"/>
      <c r="Q36" s="420"/>
      <c r="R36" s="423"/>
      <c r="S36" s="362"/>
      <c r="T36" s="368"/>
      <c r="U36" s="335"/>
      <c r="V36" s="420"/>
      <c r="W36" s="423"/>
      <c r="X36" s="362"/>
      <c r="Y36" s="368"/>
      <c r="Z36" s="335"/>
      <c r="AA36" s="420"/>
      <c r="AB36" s="423"/>
      <c r="AC36" s="362"/>
      <c r="AD36" s="368"/>
      <c r="AE36" s="335"/>
      <c r="AF36" s="420"/>
      <c r="AG36" s="423"/>
      <c r="AH36" s="362"/>
      <c r="AI36" s="368"/>
      <c r="AJ36" s="517">
        <f>F36+K36+P36+U36+Z36+AE36</f>
        <v>0</v>
      </c>
      <c r="AK36" s="518"/>
    </row>
    <row r="37" spans="3:37" s="57" customFormat="1" ht="15.75" thickBot="1">
      <c r="C37" s="57">
        <f t="shared" si="2"/>
        <v>8</v>
      </c>
      <c r="D37" s="212" t="s">
        <v>222</v>
      </c>
      <c r="E37" s="95"/>
      <c r="F37" s="335"/>
      <c r="G37" s="420"/>
      <c r="H37" s="421"/>
      <c r="I37" s="362"/>
      <c r="J37" s="363"/>
      <c r="K37" s="335"/>
      <c r="L37" s="420"/>
      <c r="M37" s="423"/>
      <c r="N37" s="362"/>
      <c r="O37" s="368"/>
      <c r="P37" s="335"/>
      <c r="Q37" s="420"/>
      <c r="R37" s="423"/>
      <c r="S37" s="362"/>
      <c r="T37" s="368"/>
      <c r="U37" s="335"/>
      <c r="V37" s="420"/>
      <c r="W37" s="423"/>
      <c r="X37" s="362"/>
      <c r="Y37" s="368"/>
      <c r="Z37" s="335"/>
      <c r="AA37" s="420"/>
      <c r="AB37" s="423"/>
      <c r="AC37" s="362"/>
      <c r="AD37" s="368"/>
      <c r="AE37" s="335"/>
      <c r="AF37" s="420"/>
      <c r="AG37" s="423"/>
      <c r="AH37" s="362"/>
      <c r="AI37" s="368"/>
      <c r="AJ37" s="517">
        <f>F37+K37+P37+U37+Z37+AE37</f>
        <v>0</v>
      </c>
      <c r="AK37" s="518"/>
    </row>
    <row r="38" spans="3:37" s="57" customFormat="1" ht="15.75" thickBot="1">
      <c r="C38" s="57">
        <f t="shared" si="2"/>
        <v>9</v>
      </c>
      <c r="D38" s="212" t="s">
        <v>223</v>
      </c>
      <c r="E38" s="95"/>
      <c r="F38" s="335"/>
      <c r="G38" s="420"/>
      <c r="H38" s="421"/>
      <c r="I38" s="362"/>
      <c r="J38" s="363"/>
      <c r="K38" s="335"/>
      <c r="L38" s="420"/>
      <c r="M38" s="423"/>
      <c r="N38" s="362"/>
      <c r="O38" s="368"/>
      <c r="P38" s="335"/>
      <c r="Q38" s="420"/>
      <c r="R38" s="423"/>
      <c r="S38" s="362"/>
      <c r="T38" s="368"/>
      <c r="U38" s="335"/>
      <c r="V38" s="420"/>
      <c r="W38" s="423"/>
      <c r="X38" s="362"/>
      <c r="Y38" s="368"/>
      <c r="Z38" s="335"/>
      <c r="AA38" s="420"/>
      <c r="AB38" s="423"/>
      <c r="AC38" s="362"/>
      <c r="AD38" s="368"/>
      <c r="AE38" s="335"/>
      <c r="AF38" s="420"/>
      <c r="AG38" s="423"/>
      <c r="AH38" s="362"/>
      <c r="AI38" s="368"/>
      <c r="AJ38" s="517">
        <f>F38+K38+P38+U38+Z38+AE38</f>
        <v>0</v>
      </c>
      <c r="AK38" s="518"/>
    </row>
    <row r="39" spans="3:37" s="57" customFormat="1" ht="15.75" thickBot="1">
      <c r="C39" s="57">
        <f t="shared" si="2"/>
        <v>10</v>
      </c>
      <c r="D39" s="212" t="s">
        <v>224</v>
      </c>
      <c r="E39" s="95"/>
      <c r="F39" s="335"/>
      <c r="G39" s="420"/>
      <c r="H39" s="421"/>
      <c r="I39" s="362"/>
      <c r="J39" s="363"/>
      <c r="K39" s="335"/>
      <c r="L39" s="420"/>
      <c r="M39" s="423"/>
      <c r="N39" s="362"/>
      <c r="O39" s="368"/>
      <c r="P39" s="335"/>
      <c r="Q39" s="420"/>
      <c r="R39" s="423"/>
      <c r="S39" s="362"/>
      <c r="T39" s="368"/>
      <c r="U39" s="335"/>
      <c r="V39" s="420"/>
      <c r="W39" s="423"/>
      <c r="X39" s="362"/>
      <c r="Y39" s="368"/>
      <c r="Z39" s="335"/>
      <c r="AA39" s="420"/>
      <c r="AB39" s="423"/>
      <c r="AC39" s="362"/>
      <c r="AD39" s="368"/>
      <c r="AE39" s="335"/>
      <c r="AF39" s="420"/>
      <c r="AG39" s="423"/>
      <c r="AH39" s="362"/>
      <c r="AI39" s="368"/>
      <c r="AJ39" s="517">
        <f>F39+K39+P39+U39+Z39+AE39</f>
        <v>0</v>
      </c>
      <c r="AK39" s="518"/>
    </row>
    <row r="40" spans="3:37" s="57" customFormat="1" ht="15.75" thickBot="1">
      <c r="C40" s="57">
        <f t="shared" si="2"/>
        <v>11</v>
      </c>
      <c r="D40" s="212" t="s">
        <v>225</v>
      </c>
      <c r="E40" s="95"/>
      <c r="F40" s="335"/>
      <c r="G40" s="420"/>
      <c r="H40" s="421"/>
      <c r="I40" s="362"/>
      <c r="J40" s="363"/>
      <c r="K40" s="335"/>
      <c r="L40" s="420"/>
      <c r="M40" s="423"/>
      <c r="N40" s="362"/>
      <c r="O40" s="368"/>
      <c r="P40" s="335"/>
      <c r="Q40" s="420"/>
      <c r="R40" s="423"/>
      <c r="S40" s="362"/>
      <c r="T40" s="368"/>
      <c r="U40" s="335"/>
      <c r="V40" s="420"/>
      <c r="W40" s="423"/>
      <c r="X40" s="362"/>
      <c r="Y40" s="368"/>
      <c r="Z40" s="335"/>
      <c r="AA40" s="420"/>
      <c r="AB40" s="423"/>
      <c r="AC40" s="362"/>
      <c r="AD40" s="368"/>
      <c r="AE40" s="335"/>
      <c r="AF40" s="420"/>
      <c r="AG40" s="423"/>
      <c r="AH40" s="362"/>
      <c r="AI40" s="368"/>
      <c r="AJ40" s="517">
        <f t="shared" si="1"/>
        <v>0</v>
      </c>
      <c r="AK40" s="518"/>
    </row>
    <row r="41" spans="3:37" s="57" customFormat="1" ht="15.75" thickBot="1">
      <c r="C41" s="57">
        <f t="shared" si="2"/>
        <v>12</v>
      </c>
      <c r="D41" s="212" t="s">
        <v>226</v>
      </c>
      <c r="E41" s="95"/>
      <c r="F41" s="335"/>
      <c r="G41" s="420"/>
      <c r="H41" s="421"/>
      <c r="I41" s="362"/>
      <c r="J41" s="363"/>
      <c r="K41" s="335"/>
      <c r="L41" s="420"/>
      <c r="M41" s="423"/>
      <c r="N41" s="362"/>
      <c r="O41" s="368"/>
      <c r="P41" s="335"/>
      <c r="Q41" s="420"/>
      <c r="R41" s="423"/>
      <c r="S41" s="362"/>
      <c r="T41" s="368"/>
      <c r="U41" s="335"/>
      <c r="V41" s="420"/>
      <c r="W41" s="423"/>
      <c r="X41" s="362"/>
      <c r="Y41" s="368"/>
      <c r="Z41" s="335"/>
      <c r="AA41" s="420"/>
      <c r="AB41" s="423"/>
      <c r="AC41" s="362"/>
      <c r="AD41" s="368"/>
      <c r="AE41" s="335"/>
      <c r="AF41" s="420"/>
      <c r="AG41" s="423"/>
      <c r="AH41" s="362"/>
      <c r="AI41" s="368"/>
      <c r="AJ41" s="517">
        <f t="shared" si="1"/>
        <v>0</v>
      </c>
      <c r="AK41" s="518"/>
    </row>
    <row r="42" spans="3:37" s="57" customFormat="1" ht="15.75" thickBot="1">
      <c r="C42" s="57">
        <f t="shared" si="2"/>
        <v>13</v>
      </c>
      <c r="D42" s="212" t="s">
        <v>227</v>
      </c>
      <c r="E42" s="95"/>
      <c r="F42" s="335"/>
      <c r="G42" s="420"/>
      <c r="H42" s="421"/>
      <c r="I42" s="362"/>
      <c r="J42" s="363"/>
      <c r="K42" s="335"/>
      <c r="L42" s="420"/>
      <c r="M42" s="423"/>
      <c r="N42" s="362"/>
      <c r="O42" s="368"/>
      <c r="P42" s="335"/>
      <c r="Q42" s="420"/>
      <c r="R42" s="423"/>
      <c r="S42" s="362"/>
      <c r="T42" s="368"/>
      <c r="U42" s="335"/>
      <c r="V42" s="420"/>
      <c r="W42" s="423"/>
      <c r="X42" s="362"/>
      <c r="Y42" s="368"/>
      <c r="Z42" s="335"/>
      <c r="AA42" s="420"/>
      <c r="AB42" s="423"/>
      <c r="AC42" s="362"/>
      <c r="AD42" s="368"/>
      <c r="AE42" s="335"/>
      <c r="AF42" s="420"/>
      <c r="AG42" s="423"/>
      <c r="AH42" s="362"/>
      <c r="AI42" s="368"/>
      <c r="AJ42" s="517">
        <f t="shared" si="1"/>
        <v>0</v>
      </c>
      <c r="AK42" s="518"/>
    </row>
    <row r="43" spans="3:37" s="57" customFormat="1" ht="15.75" thickBot="1">
      <c r="C43" s="57">
        <f t="shared" si="2"/>
        <v>14</v>
      </c>
      <c r="D43" s="212" t="s">
        <v>228</v>
      </c>
      <c r="E43" s="95"/>
      <c r="F43" s="335"/>
      <c r="G43" s="420"/>
      <c r="H43" s="421"/>
      <c r="I43" s="362"/>
      <c r="J43" s="363"/>
      <c r="K43" s="335"/>
      <c r="L43" s="420"/>
      <c r="M43" s="423"/>
      <c r="N43" s="362"/>
      <c r="O43" s="368"/>
      <c r="P43" s="335"/>
      <c r="Q43" s="420"/>
      <c r="R43" s="423"/>
      <c r="S43" s="362"/>
      <c r="T43" s="368"/>
      <c r="U43" s="335"/>
      <c r="V43" s="420"/>
      <c r="W43" s="423"/>
      <c r="X43" s="362"/>
      <c r="Y43" s="368"/>
      <c r="Z43" s="335"/>
      <c r="AA43" s="420"/>
      <c r="AB43" s="423"/>
      <c r="AC43" s="362"/>
      <c r="AD43" s="368"/>
      <c r="AE43" s="335"/>
      <c r="AF43" s="420"/>
      <c r="AG43" s="423"/>
      <c r="AH43" s="362"/>
      <c r="AI43" s="368"/>
      <c r="AJ43" s="517">
        <f>F43+K43+P43+U43+Z43+AE43</f>
        <v>0</v>
      </c>
      <c r="AK43" s="518"/>
    </row>
    <row r="44" spans="3:37" s="57" customFormat="1" ht="15.75" thickBot="1">
      <c r="C44" s="57">
        <f t="shared" si="2"/>
        <v>15</v>
      </c>
      <c r="D44" s="212" t="s">
        <v>229</v>
      </c>
      <c r="E44" s="95"/>
      <c r="F44" s="335"/>
      <c r="G44" s="420"/>
      <c r="H44" s="421"/>
      <c r="I44" s="362"/>
      <c r="J44" s="363"/>
      <c r="K44" s="335"/>
      <c r="L44" s="420"/>
      <c r="M44" s="423"/>
      <c r="N44" s="362"/>
      <c r="O44" s="368"/>
      <c r="P44" s="335"/>
      <c r="Q44" s="420"/>
      <c r="R44" s="423"/>
      <c r="S44" s="362"/>
      <c r="T44" s="368"/>
      <c r="U44" s="335"/>
      <c r="V44" s="420"/>
      <c r="W44" s="423"/>
      <c r="X44" s="362"/>
      <c r="Y44" s="368"/>
      <c r="Z44" s="335"/>
      <c r="AA44" s="420"/>
      <c r="AB44" s="423"/>
      <c r="AC44" s="362"/>
      <c r="AD44" s="368"/>
      <c r="AE44" s="335"/>
      <c r="AF44" s="420"/>
      <c r="AG44" s="423"/>
      <c r="AH44" s="362"/>
      <c r="AI44" s="368"/>
      <c r="AJ44" s="517">
        <f>F44+K44+P44+U44+Z44+AE44</f>
        <v>0</v>
      </c>
      <c r="AK44" s="518"/>
    </row>
    <row r="45" spans="3:37" s="57" customFormat="1" ht="15.75" thickBot="1">
      <c r="C45" s="57">
        <f>C44+1</f>
        <v>16</v>
      </c>
      <c r="D45" s="212" t="s">
        <v>230</v>
      </c>
      <c r="E45" s="95"/>
      <c r="F45" s="335"/>
      <c r="G45" s="420"/>
      <c r="H45" s="422"/>
      <c r="I45" s="362"/>
      <c r="J45" s="363"/>
      <c r="K45" s="335"/>
      <c r="L45" s="420"/>
      <c r="M45" s="423"/>
      <c r="N45" s="362"/>
      <c r="O45" s="367"/>
      <c r="P45" s="335"/>
      <c r="Q45" s="420"/>
      <c r="R45" s="423"/>
      <c r="S45" s="362"/>
      <c r="T45" s="367"/>
      <c r="U45" s="335"/>
      <c r="V45" s="420"/>
      <c r="W45" s="423"/>
      <c r="X45" s="362"/>
      <c r="Y45" s="367"/>
      <c r="Z45" s="335"/>
      <c r="AA45" s="420"/>
      <c r="AB45" s="423"/>
      <c r="AC45" s="362"/>
      <c r="AD45" s="367"/>
      <c r="AE45" s="335"/>
      <c r="AF45" s="420"/>
      <c r="AG45" s="423"/>
      <c r="AH45" s="362"/>
      <c r="AI45" s="367"/>
      <c r="AJ45" s="517">
        <f aca="true" t="shared" si="3" ref="AJ45:AJ59">F45+K45+P45+U45+Z45+AE45</f>
        <v>0</v>
      </c>
      <c r="AK45" s="518"/>
    </row>
    <row r="46" spans="3:37" s="57" customFormat="1" ht="15.75" thickBot="1">
      <c r="C46" s="57">
        <f t="shared" si="2"/>
        <v>17</v>
      </c>
      <c r="D46" s="212" t="s">
        <v>231</v>
      </c>
      <c r="E46" s="95"/>
      <c r="F46" s="335"/>
      <c r="G46" s="420"/>
      <c r="H46" s="421"/>
      <c r="I46" s="362"/>
      <c r="J46" s="363"/>
      <c r="K46" s="335"/>
      <c r="L46" s="420"/>
      <c r="M46" s="423"/>
      <c r="N46" s="362"/>
      <c r="O46" s="368"/>
      <c r="P46" s="335"/>
      <c r="Q46" s="420"/>
      <c r="R46" s="423"/>
      <c r="S46" s="362"/>
      <c r="T46" s="368"/>
      <c r="U46" s="335"/>
      <c r="V46" s="420"/>
      <c r="W46" s="423"/>
      <c r="X46" s="362"/>
      <c r="Y46" s="368"/>
      <c r="Z46" s="335"/>
      <c r="AA46" s="420"/>
      <c r="AB46" s="423"/>
      <c r="AC46" s="362"/>
      <c r="AD46" s="368"/>
      <c r="AE46" s="335"/>
      <c r="AF46" s="420"/>
      <c r="AG46" s="423"/>
      <c r="AH46" s="362"/>
      <c r="AI46" s="368"/>
      <c r="AJ46" s="517">
        <f t="shared" si="3"/>
        <v>0</v>
      </c>
      <c r="AK46" s="518"/>
    </row>
    <row r="47" spans="3:37" s="57" customFormat="1" ht="15.75" thickBot="1">
      <c r="C47" s="57">
        <f t="shared" si="2"/>
        <v>18</v>
      </c>
      <c r="D47" s="212" t="s">
        <v>232</v>
      </c>
      <c r="E47" s="95"/>
      <c r="F47" s="335"/>
      <c r="G47" s="420"/>
      <c r="H47" s="421"/>
      <c r="I47" s="362"/>
      <c r="J47" s="363"/>
      <c r="K47" s="335"/>
      <c r="L47" s="420"/>
      <c r="M47" s="423"/>
      <c r="N47" s="362"/>
      <c r="O47" s="368"/>
      <c r="P47" s="335"/>
      <c r="Q47" s="420"/>
      <c r="R47" s="423"/>
      <c r="S47" s="362"/>
      <c r="T47" s="368"/>
      <c r="U47" s="335"/>
      <c r="V47" s="420"/>
      <c r="W47" s="423"/>
      <c r="X47" s="362"/>
      <c r="Y47" s="368"/>
      <c r="Z47" s="335"/>
      <c r="AA47" s="420"/>
      <c r="AB47" s="423"/>
      <c r="AC47" s="362"/>
      <c r="AD47" s="368"/>
      <c r="AE47" s="335"/>
      <c r="AF47" s="420"/>
      <c r="AG47" s="423"/>
      <c r="AH47" s="362"/>
      <c r="AI47" s="368"/>
      <c r="AJ47" s="517">
        <f t="shared" si="3"/>
        <v>0</v>
      </c>
      <c r="AK47" s="518"/>
    </row>
    <row r="48" spans="3:37" s="57" customFormat="1" ht="15.75" thickBot="1">
      <c r="C48" s="57">
        <f t="shared" si="2"/>
        <v>19</v>
      </c>
      <c r="D48" s="212" t="s">
        <v>233</v>
      </c>
      <c r="E48" s="95"/>
      <c r="F48" s="335"/>
      <c r="G48" s="420"/>
      <c r="H48" s="421"/>
      <c r="I48" s="362"/>
      <c r="J48" s="363"/>
      <c r="K48" s="335"/>
      <c r="L48" s="420"/>
      <c r="M48" s="423"/>
      <c r="N48" s="362"/>
      <c r="O48" s="368"/>
      <c r="P48" s="335"/>
      <c r="Q48" s="420"/>
      <c r="R48" s="423"/>
      <c r="S48" s="362"/>
      <c r="T48" s="368"/>
      <c r="U48" s="335"/>
      <c r="V48" s="420"/>
      <c r="W48" s="423"/>
      <c r="X48" s="362"/>
      <c r="Y48" s="368"/>
      <c r="Z48" s="335"/>
      <c r="AA48" s="420"/>
      <c r="AB48" s="423"/>
      <c r="AC48" s="362"/>
      <c r="AD48" s="368"/>
      <c r="AE48" s="335"/>
      <c r="AF48" s="420"/>
      <c r="AG48" s="423"/>
      <c r="AH48" s="362"/>
      <c r="AI48" s="368"/>
      <c r="AJ48" s="517">
        <f t="shared" si="3"/>
        <v>0</v>
      </c>
      <c r="AK48" s="518"/>
    </row>
    <row r="49" spans="3:37" s="57" customFormat="1" ht="15.75" thickBot="1">
      <c r="C49" s="57">
        <f t="shared" si="2"/>
        <v>20</v>
      </c>
      <c r="D49" s="212" t="s">
        <v>234</v>
      </c>
      <c r="E49" s="95"/>
      <c r="F49" s="335"/>
      <c r="G49" s="420"/>
      <c r="H49" s="421"/>
      <c r="I49" s="362"/>
      <c r="J49" s="363"/>
      <c r="K49" s="335"/>
      <c r="L49" s="420"/>
      <c r="M49" s="423"/>
      <c r="N49" s="362"/>
      <c r="O49" s="368"/>
      <c r="P49" s="335"/>
      <c r="Q49" s="420"/>
      <c r="R49" s="423"/>
      <c r="S49" s="362"/>
      <c r="T49" s="368"/>
      <c r="U49" s="335"/>
      <c r="V49" s="420"/>
      <c r="W49" s="423"/>
      <c r="X49" s="362"/>
      <c r="Y49" s="368"/>
      <c r="Z49" s="335"/>
      <c r="AA49" s="420"/>
      <c r="AB49" s="423"/>
      <c r="AC49" s="362"/>
      <c r="AD49" s="368"/>
      <c r="AE49" s="335"/>
      <c r="AF49" s="420"/>
      <c r="AG49" s="423"/>
      <c r="AH49" s="362"/>
      <c r="AI49" s="368"/>
      <c r="AJ49" s="517">
        <f t="shared" si="3"/>
        <v>0</v>
      </c>
      <c r="AK49" s="518"/>
    </row>
    <row r="50" spans="3:37" s="57" customFormat="1" ht="15.75" thickBot="1">
      <c r="C50" s="57">
        <f t="shared" si="2"/>
        <v>21</v>
      </c>
      <c r="D50" s="212" t="s">
        <v>235</v>
      </c>
      <c r="E50" s="95"/>
      <c r="F50" s="335"/>
      <c r="G50" s="420"/>
      <c r="H50" s="421"/>
      <c r="I50" s="362"/>
      <c r="J50" s="363"/>
      <c r="K50" s="335"/>
      <c r="L50" s="420"/>
      <c r="M50" s="423"/>
      <c r="N50" s="362"/>
      <c r="O50" s="368"/>
      <c r="P50" s="335"/>
      <c r="Q50" s="420"/>
      <c r="R50" s="423"/>
      <c r="S50" s="362"/>
      <c r="T50" s="368"/>
      <c r="U50" s="335"/>
      <c r="V50" s="420"/>
      <c r="W50" s="423"/>
      <c r="X50" s="362"/>
      <c r="Y50" s="368"/>
      <c r="Z50" s="335"/>
      <c r="AA50" s="420"/>
      <c r="AB50" s="423"/>
      <c r="AC50" s="362"/>
      <c r="AD50" s="368"/>
      <c r="AE50" s="335"/>
      <c r="AF50" s="420"/>
      <c r="AG50" s="423"/>
      <c r="AH50" s="362"/>
      <c r="AI50" s="368"/>
      <c r="AJ50" s="517">
        <f>F50+K50+P50+U50+Z50+AE50</f>
        <v>0</v>
      </c>
      <c r="AK50" s="518"/>
    </row>
    <row r="51" spans="3:37" s="57" customFormat="1" ht="15.75" thickBot="1">
      <c r="C51" s="57">
        <f t="shared" si="2"/>
        <v>22</v>
      </c>
      <c r="D51" s="212" t="s">
        <v>236</v>
      </c>
      <c r="E51" s="95"/>
      <c r="F51" s="335"/>
      <c r="G51" s="420"/>
      <c r="H51" s="421"/>
      <c r="I51" s="362"/>
      <c r="J51" s="363"/>
      <c r="K51" s="335"/>
      <c r="L51" s="420"/>
      <c r="M51" s="423"/>
      <c r="N51" s="362"/>
      <c r="O51" s="368"/>
      <c r="P51" s="335"/>
      <c r="Q51" s="420"/>
      <c r="R51" s="423"/>
      <c r="S51" s="362"/>
      <c r="T51" s="368"/>
      <c r="U51" s="335"/>
      <c r="V51" s="420"/>
      <c r="W51" s="423"/>
      <c r="X51" s="362"/>
      <c r="Y51" s="368"/>
      <c r="Z51" s="335"/>
      <c r="AA51" s="420"/>
      <c r="AB51" s="423"/>
      <c r="AC51" s="362"/>
      <c r="AD51" s="368"/>
      <c r="AE51" s="335"/>
      <c r="AF51" s="420"/>
      <c r="AG51" s="423"/>
      <c r="AH51" s="362"/>
      <c r="AI51" s="368"/>
      <c r="AJ51" s="517">
        <f>F51+K51+P51+U51+Z51+AE51</f>
        <v>0</v>
      </c>
      <c r="AK51" s="518"/>
    </row>
    <row r="52" spans="3:37" s="57" customFormat="1" ht="15.75" thickBot="1">
      <c r="C52" s="57">
        <f t="shared" si="2"/>
        <v>23</v>
      </c>
      <c r="D52" s="212" t="s">
        <v>237</v>
      </c>
      <c r="E52" s="95"/>
      <c r="F52" s="335"/>
      <c r="G52" s="420"/>
      <c r="H52" s="421"/>
      <c r="I52" s="362"/>
      <c r="J52" s="363"/>
      <c r="K52" s="335"/>
      <c r="L52" s="420"/>
      <c r="M52" s="423"/>
      <c r="N52" s="362"/>
      <c r="O52" s="368"/>
      <c r="P52" s="335"/>
      <c r="Q52" s="420"/>
      <c r="R52" s="423"/>
      <c r="S52" s="362"/>
      <c r="T52" s="368"/>
      <c r="U52" s="335"/>
      <c r="V52" s="420"/>
      <c r="W52" s="423"/>
      <c r="X52" s="362"/>
      <c r="Y52" s="368"/>
      <c r="Z52" s="335"/>
      <c r="AA52" s="420"/>
      <c r="AB52" s="423"/>
      <c r="AC52" s="362"/>
      <c r="AD52" s="368"/>
      <c r="AE52" s="335"/>
      <c r="AF52" s="420"/>
      <c r="AG52" s="423"/>
      <c r="AH52" s="362"/>
      <c r="AI52" s="368"/>
      <c r="AJ52" s="517">
        <f>F52+K52+P52+U52+Z52+AE52</f>
        <v>0</v>
      </c>
      <c r="AK52" s="518"/>
    </row>
    <row r="53" spans="3:37" s="57" customFormat="1" ht="15.75" thickBot="1">
      <c r="C53" s="57">
        <f t="shared" si="2"/>
        <v>24</v>
      </c>
      <c r="D53" s="212" t="s">
        <v>238</v>
      </c>
      <c r="E53" s="95"/>
      <c r="F53" s="335"/>
      <c r="G53" s="420"/>
      <c r="H53" s="421"/>
      <c r="I53" s="362"/>
      <c r="J53" s="363"/>
      <c r="K53" s="335"/>
      <c r="L53" s="420"/>
      <c r="M53" s="423"/>
      <c r="N53" s="362"/>
      <c r="O53" s="368"/>
      <c r="P53" s="335"/>
      <c r="Q53" s="420"/>
      <c r="R53" s="423"/>
      <c r="S53" s="362"/>
      <c r="T53" s="368"/>
      <c r="U53" s="335"/>
      <c r="V53" s="420"/>
      <c r="W53" s="423"/>
      <c r="X53" s="362"/>
      <c r="Y53" s="368"/>
      <c r="Z53" s="335"/>
      <c r="AA53" s="420"/>
      <c r="AB53" s="423"/>
      <c r="AC53" s="362"/>
      <c r="AD53" s="368"/>
      <c r="AE53" s="335"/>
      <c r="AF53" s="420"/>
      <c r="AG53" s="423"/>
      <c r="AH53" s="362"/>
      <c r="AI53" s="368"/>
      <c r="AJ53" s="517">
        <f>F53+K53+P53+U53+Z53+AE53</f>
        <v>0</v>
      </c>
      <c r="AK53" s="518"/>
    </row>
    <row r="54" spans="3:37" s="57" customFormat="1" ht="15.75" thickBot="1">
      <c r="C54" s="57">
        <f t="shared" si="2"/>
        <v>25</v>
      </c>
      <c r="D54" s="212" t="s">
        <v>239</v>
      </c>
      <c r="E54" s="95"/>
      <c r="F54" s="335"/>
      <c r="G54" s="420"/>
      <c r="H54" s="421"/>
      <c r="I54" s="362"/>
      <c r="J54" s="363"/>
      <c r="K54" s="335"/>
      <c r="L54" s="420"/>
      <c r="M54" s="423"/>
      <c r="N54" s="362"/>
      <c r="O54" s="368"/>
      <c r="P54" s="335"/>
      <c r="Q54" s="420"/>
      <c r="R54" s="423"/>
      <c r="S54" s="362"/>
      <c r="T54" s="368"/>
      <c r="U54" s="335"/>
      <c r="V54" s="420"/>
      <c r="W54" s="423"/>
      <c r="X54" s="362"/>
      <c r="Y54" s="368"/>
      <c r="Z54" s="335"/>
      <c r="AA54" s="420"/>
      <c r="AB54" s="423"/>
      <c r="AC54" s="362"/>
      <c r="AD54" s="368"/>
      <c r="AE54" s="335"/>
      <c r="AF54" s="420"/>
      <c r="AG54" s="423"/>
      <c r="AH54" s="362"/>
      <c r="AI54" s="368"/>
      <c r="AJ54" s="517">
        <f>F54+K54+P54+U54+Z54+AE54</f>
        <v>0</v>
      </c>
      <c r="AK54" s="518"/>
    </row>
    <row r="55" spans="3:37" s="57" customFormat="1" ht="15.75" thickBot="1">
      <c r="C55" s="57">
        <f t="shared" si="2"/>
        <v>26</v>
      </c>
      <c r="D55" s="212" t="s">
        <v>240</v>
      </c>
      <c r="E55" s="95"/>
      <c r="F55" s="335"/>
      <c r="G55" s="420"/>
      <c r="H55" s="421"/>
      <c r="I55" s="362"/>
      <c r="J55" s="363"/>
      <c r="K55" s="335"/>
      <c r="L55" s="420"/>
      <c r="M55" s="423"/>
      <c r="N55" s="362"/>
      <c r="O55" s="368"/>
      <c r="P55" s="335"/>
      <c r="Q55" s="420"/>
      <c r="R55" s="423"/>
      <c r="S55" s="362"/>
      <c r="T55" s="368"/>
      <c r="U55" s="335"/>
      <c r="V55" s="420"/>
      <c r="W55" s="423"/>
      <c r="X55" s="362"/>
      <c r="Y55" s="368"/>
      <c r="Z55" s="335"/>
      <c r="AA55" s="420"/>
      <c r="AB55" s="423"/>
      <c r="AC55" s="362"/>
      <c r="AD55" s="368"/>
      <c r="AE55" s="335"/>
      <c r="AF55" s="420"/>
      <c r="AG55" s="423"/>
      <c r="AH55" s="362"/>
      <c r="AI55" s="368"/>
      <c r="AJ55" s="517">
        <f t="shared" si="3"/>
        <v>0</v>
      </c>
      <c r="AK55" s="518"/>
    </row>
    <row r="56" spans="3:37" s="57" customFormat="1" ht="15.75" thickBot="1">
      <c r="C56" s="57">
        <f t="shared" si="2"/>
        <v>27</v>
      </c>
      <c r="D56" s="212" t="s">
        <v>241</v>
      </c>
      <c r="E56" s="95"/>
      <c r="F56" s="335"/>
      <c r="G56" s="420"/>
      <c r="H56" s="421"/>
      <c r="I56" s="362"/>
      <c r="J56" s="363"/>
      <c r="K56" s="335"/>
      <c r="L56" s="420"/>
      <c r="M56" s="423"/>
      <c r="N56" s="362"/>
      <c r="O56" s="368"/>
      <c r="P56" s="335"/>
      <c r="Q56" s="420"/>
      <c r="R56" s="423"/>
      <c r="S56" s="362"/>
      <c r="T56" s="368"/>
      <c r="U56" s="335"/>
      <c r="V56" s="420"/>
      <c r="W56" s="423"/>
      <c r="X56" s="362"/>
      <c r="Y56" s="368"/>
      <c r="Z56" s="335"/>
      <c r="AA56" s="420"/>
      <c r="AB56" s="423"/>
      <c r="AC56" s="362"/>
      <c r="AD56" s="368"/>
      <c r="AE56" s="335"/>
      <c r="AF56" s="420"/>
      <c r="AG56" s="423"/>
      <c r="AH56" s="362"/>
      <c r="AI56" s="368"/>
      <c r="AJ56" s="517">
        <f t="shared" si="3"/>
        <v>0</v>
      </c>
      <c r="AK56" s="518"/>
    </row>
    <row r="57" spans="3:37" s="57" customFormat="1" ht="15.75" thickBot="1">
      <c r="C57" s="57">
        <f t="shared" si="2"/>
        <v>28</v>
      </c>
      <c r="D57" s="212" t="s">
        <v>242</v>
      </c>
      <c r="E57" s="95"/>
      <c r="F57" s="335"/>
      <c r="G57" s="420"/>
      <c r="H57" s="421"/>
      <c r="I57" s="362"/>
      <c r="J57" s="363"/>
      <c r="K57" s="335"/>
      <c r="L57" s="420"/>
      <c r="M57" s="423"/>
      <c r="N57" s="362"/>
      <c r="O57" s="368"/>
      <c r="P57" s="335"/>
      <c r="Q57" s="420"/>
      <c r="R57" s="423"/>
      <c r="S57" s="362"/>
      <c r="T57" s="368"/>
      <c r="U57" s="335"/>
      <c r="V57" s="420"/>
      <c r="W57" s="423"/>
      <c r="X57" s="362"/>
      <c r="Y57" s="368"/>
      <c r="Z57" s="335"/>
      <c r="AA57" s="420"/>
      <c r="AB57" s="423"/>
      <c r="AC57" s="362"/>
      <c r="AD57" s="368"/>
      <c r="AE57" s="335"/>
      <c r="AF57" s="420"/>
      <c r="AG57" s="423"/>
      <c r="AH57" s="362"/>
      <c r="AI57" s="368"/>
      <c r="AJ57" s="517">
        <f t="shared" si="3"/>
        <v>0</v>
      </c>
      <c r="AK57" s="518"/>
    </row>
    <row r="58" spans="3:37" s="57" customFormat="1" ht="15.75" thickBot="1">
      <c r="C58" s="57">
        <f t="shared" si="2"/>
        <v>29</v>
      </c>
      <c r="D58" s="212" t="s">
        <v>243</v>
      </c>
      <c r="E58" s="95"/>
      <c r="F58" s="335"/>
      <c r="G58" s="420"/>
      <c r="H58" s="421"/>
      <c r="I58" s="362"/>
      <c r="J58" s="363"/>
      <c r="K58" s="335"/>
      <c r="L58" s="420"/>
      <c r="M58" s="423"/>
      <c r="N58" s="362"/>
      <c r="O58" s="368"/>
      <c r="P58" s="335"/>
      <c r="Q58" s="420"/>
      <c r="R58" s="423"/>
      <c r="S58" s="362"/>
      <c r="T58" s="368"/>
      <c r="U58" s="335"/>
      <c r="V58" s="420"/>
      <c r="W58" s="423"/>
      <c r="X58" s="362"/>
      <c r="Y58" s="368"/>
      <c r="Z58" s="335"/>
      <c r="AA58" s="420"/>
      <c r="AB58" s="423"/>
      <c r="AC58" s="362"/>
      <c r="AD58" s="368"/>
      <c r="AE58" s="335"/>
      <c r="AF58" s="420"/>
      <c r="AG58" s="423"/>
      <c r="AH58" s="362"/>
      <c r="AI58" s="368"/>
      <c r="AJ58" s="517">
        <f t="shared" si="3"/>
        <v>0</v>
      </c>
      <c r="AK58" s="518"/>
    </row>
    <row r="59" spans="3:37" s="57" customFormat="1" ht="15.75" thickBot="1">
      <c r="C59" s="57">
        <f t="shared" si="2"/>
        <v>30</v>
      </c>
      <c r="D59" s="212" t="s">
        <v>244</v>
      </c>
      <c r="E59" s="95"/>
      <c r="F59" s="335"/>
      <c r="G59" s="420"/>
      <c r="H59" s="421"/>
      <c r="I59" s="362"/>
      <c r="J59" s="363"/>
      <c r="K59" s="335"/>
      <c r="L59" s="420"/>
      <c r="M59" s="423"/>
      <c r="N59" s="362"/>
      <c r="O59" s="368"/>
      <c r="P59" s="335"/>
      <c r="Q59" s="420"/>
      <c r="R59" s="423"/>
      <c r="S59" s="362"/>
      <c r="T59" s="368"/>
      <c r="U59" s="335"/>
      <c r="V59" s="420"/>
      <c r="W59" s="423"/>
      <c r="X59" s="362"/>
      <c r="Y59" s="368"/>
      <c r="Z59" s="335"/>
      <c r="AA59" s="420"/>
      <c r="AB59" s="423"/>
      <c r="AC59" s="362"/>
      <c r="AD59" s="368"/>
      <c r="AE59" s="335"/>
      <c r="AF59" s="420"/>
      <c r="AG59" s="423"/>
      <c r="AH59" s="362"/>
      <c r="AI59" s="368"/>
      <c r="AJ59" s="517">
        <f t="shared" si="3"/>
        <v>0</v>
      </c>
      <c r="AK59" s="518"/>
    </row>
    <row r="60" spans="4:37" s="57" customFormat="1" ht="13.5" thickBot="1">
      <c r="D60" s="86" t="s">
        <v>97</v>
      </c>
      <c r="E60" s="168"/>
      <c r="F60" s="191">
        <f>SUM(F30:F59)</f>
        <v>0</v>
      </c>
      <c r="G60" s="192" t="s">
        <v>36</v>
      </c>
      <c r="H60" s="193">
        <f>'CSAW AVG TO CSV print page'!D75</f>
        <v>0</v>
      </c>
      <c r="J60" s="193"/>
      <c r="K60" s="165">
        <f>SUM(K30:K59)</f>
        <v>0</v>
      </c>
      <c r="L60" s="58" t="s">
        <v>36</v>
      </c>
      <c r="M60" s="60">
        <f>'CSAW AVG TO CSV print page'!F75</f>
        <v>0</v>
      </c>
      <c r="O60" s="60"/>
      <c r="P60" s="165">
        <f>SUM(P30:P59)</f>
        <v>0</v>
      </c>
      <c r="Q60" s="58" t="s">
        <v>36</v>
      </c>
      <c r="R60" s="60">
        <f>'CSAW AVG TO CSV print page'!H75</f>
        <v>0</v>
      </c>
      <c r="T60" s="60"/>
      <c r="U60" s="165">
        <f>SUM(U30:U59)</f>
        <v>0</v>
      </c>
      <c r="V60" s="58" t="s">
        <v>36</v>
      </c>
      <c r="W60" s="60">
        <f>'CSAW AVG TO CSV print page'!J75</f>
        <v>0</v>
      </c>
      <c r="Y60" s="60"/>
      <c r="Z60" s="165">
        <f>SUM(Z30:Z59)</f>
        <v>0</v>
      </c>
      <c r="AA60" s="58"/>
      <c r="AB60" s="60">
        <f>'CSAW AVG TO CSV print page'!L75</f>
        <v>0</v>
      </c>
      <c r="AD60" s="60"/>
      <c r="AE60" s="165">
        <f>SUM(AE30:AE59)</f>
        <v>0</v>
      </c>
      <c r="AF60" s="58" t="s">
        <v>36</v>
      </c>
      <c r="AG60" s="59">
        <f>'CSAW AVG TO CSV print page'!N75</f>
        <v>0</v>
      </c>
      <c r="AI60" s="263"/>
      <c r="AJ60" s="522">
        <f>SUM(AJ30:AK59)</f>
        <v>0</v>
      </c>
      <c r="AK60" s="523"/>
    </row>
    <row r="61" spans="4:37" s="355" customFormat="1" ht="13.5" thickBot="1">
      <c r="D61" s="424" t="s">
        <v>34</v>
      </c>
      <c r="E61" s="425"/>
      <c r="F61" s="426">
        <f>'Tab 1-Enter Office Information'!$C$50</f>
        <v>0</v>
      </c>
      <c r="G61" s="427"/>
      <c r="H61" s="427"/>
      <c r="I61" s="428">
        <f>('Tab 1-Enter Office Information'!$C$12-F61)*'Tab 1-Enter Office Information'!C49</f>
        <v>0</v>
      </c>
      <c r="J61" s="429"/>
      <c r="K61" s="430"/>
      <c r="L61" s="430"/>
      <c r="M61" s="430"/>
      <c r="N61" s="431">
        <f>$I$61</f>
        <v>0</v>
      </c>
      <c r="O61" s="430"/>
      <c r="P61" s="432"/>
      <c r="Q61" s="430"/>
      <c r="R61" s="430"/>
      <c r="S61" s="431">
        <f>$I$61</f>
        <v>0</v>
      </c>
      <c r="T61" s="430"/>
      <c r="U61" s="432"/>
      <c r="V61" s="430"/>
      <c r="W61" s="430"/>
      <c r="X61" s="431">
        <f>$I$61</f>
        <v>0</v>
      </c>
      <c r="Y61" s="430"/>
      <c r="Z61" s="432"/>
      <c r="AA61" s="430"/>
      <c r="AB61" s="430"/>
      <c r="AC61" s="431">
        <f>$I$61</f>
        <v>0</v>
      </c>
      <c r="AD61" s="430"/>
      <c r="AE61" s="432"/>
      <c r="AF61" s="430"/>
      <c r="AG61" s="430"/>
      <c r="AH61" s="431">
        <f>$I$61</f>
        <v>0</v>
      </c>
      <c r="AI61" s="430"/>
      <c r="AJ61" s="524">
        <f>AG60+AB60+W60+R60+M60+H60</f>
        <v>0</v>
      </c>
      <c r="AK61" s="525"/>
    </row>
    <row r="62" spans="4:36" s="355" customFormat="1" ht="13.5" thickBot="1">
      <c r="D62" s="424" t="s">
        <v>35</v>
      </c>
      <c r="E62" s="425"/>
      <c r="F62" s="426">
        <f>'Tab 1-Enter Office Information'!$C$53</f>
        <v>0</v>
      </c>
      <c r="G62" s="427"/>
      <c r="H62" s="427"/>
      <c r="I62" s="428">
        <f>('Tab 1-Enter Office Information'!$C$12-F62)*'Tab 1-Enter Office Information'!C52</f>
        <v>0</v>
      </c>
      <c r="J62" s="433"/>
      <c r="K62" s="434"/>
      <c r="L62" s="434"/>
      <c r="M62" s="434"/>
      <c r="N62" s="435">
        <f>$I$62</f>
        <v>0</v>
      </c>
      <c r="O62" s="436"/>
      <c r="P62" s="437"/>
      <c r="Q62" s="434"/>
      <c r="R62" s="434"/>
      <c r="S62" s="435">
        <f>$I$62</f>
        <v>0</v>
      </c>
      <c r="T62" s="436"/>
      <c r="U62" s="437"/>
      <c r="V62" s="434"/>
      <c r="W62" s="434"/>
      <c r="X62" s="435">
        <f>$I$62</f>
        <v>0</v>
      </c>
      <c r="Y62" s="436"/>
      <c r="Z62" s="437"/>
      <c r="AA62" s="434"/>
      <c r="AB62" s="434"/>
      <c r="AC62" s="435">
        <f>$I$62</f>
        <v>0</v>
      </c>
      <c r="AD62" s="436"/>
      <c r="AE62" s="437"/>
      <c r="AF62" s="434"/>
      <c r="AG62" s="434"/>
      <c r="AH62" s="435">
        <f>$I$62</f>
        <v>0</v>
      </c>
      <c r="AI62" s="436"/>
      <c r="AJ62" s="438"/>
    </row>
    <row r="63" spans="4:36" s="355" customFormat="1" ht="13.5" thickBot="1">
      <c r="D63" s="424" t="s">
        <v>147</v>
      </c>
      <c r="E63" s="425"/>
      <c r="F63" s="426">
        <f>'Tab 1-Enter Office Information'!$C$56</f>
        <v>0</v>
      </c>
      <c r="G63" s="427"/>
      <c r="H63" s="427"/>
      <c r="I63" s="428">
        <f>('Tab 1-Enter Office Information'!$C$12-F63)*'Tab 1-Enter Office Information'!C55</f>
        <v>0</v>
      </c>
      <c r="J63" s="439"/>
      <c r="K63" s="440"/>
      <c r="L63" s="440"/>
      <c r="M63" s="440"/>
      <c r="N63" s="441">
        <f>$I$63</f>
        <v>0</v>
      </c>
      <c r="O63" s="442"/>
      <c r="P63" s="443"/>
      <c r="Q63" s="440"/>
      <c r="R63" s="440"/>
      <c r="S63" s="441">
        <f>$I$63</f>
        <v>0</v>
      </c>
      <c r="T63" s="442"/>
      <c r="U63" s="443"/>
      <c r="V63" s="440"/>
      <c r="W63" s="440"/>
      <c r="X63" s="441">
        <f>$I$63</f>
        <v>0</v>
      </c>
      <c r="Y63" s="442"/>
      <c r="Z63" s="443"/>
      <c r="AA63" s="440"/>
      <c r="AB63" s="440"/>
      <c r="AC63" s="441">
        <f>$I$63</f>
        <v>0</v>
      </c>
      <c r="AD63" s="442"/>
      <c r="AE63" s="443"/>
      <c r="AF63" s="440"/>
      <c r="AG63" s="440"/>
      <c r="AH63" s="441">
        <f>$I$63</f>
        <v>0</v>
      </c>
      <c r="AI63" s="436"/>
      <c r="AJ63" s="438"/>
    </row>
    <row r="64" spans="3:35" s="357" customFormat="1" ht="12.75">
      <c r="C64" s="356"/>
      <c r="D64" s="444" t="s">
        <v>66</v>
      </c>
      <c r="E64" s="445"/>
      <c r="F64" s="446"/>
      <c r="G64" s="446"/>
      <c r="H64" s="446"/>
      <c r="I64" s="447">
        <f>I67</f>
        <v>0</v>
      </c>
      <c r="J64" s="448"/>
      <c r="K64" s="449"/>
      <c r="L64" s="355"/>
      <c r="M64" s="355"/>
      <c r="N64" s="450">
        <f>N67</f>
        <v>0</v>
      </c>
      <c r="O64" s="448"/>
      <c r="P64" s="449"/>
      <c r="Q64" s="355"/>
      <c r="R64" s="355"/>
      <c r="S64" s="450">
        <f>S67</f>
        <v>0</v>
      </c>
      <c r="T64" s="451"/>
      <c r="U64" s="452"/>
      <c r="V64" s="446"/>
      <c r="W64" s="446"/>
      <c r="X64" s="447">
        <f>X67</f>
        <v>0</v>
      </c>
      <c r="Y64" s="448"/>
      <c r="Z64" s="449"/>
      <c r="AA64" s="355"/>
      <c r="AB64" s="355"/>
      <c r="AC64" s="450">
        <f>AC67</f>
        <v>0</v>
      </c>
      <c r="AD64" s="448"/>
      <c r="AE64" s="449"/>
      <c r="AF64" s="355"/>
      <c r="AG64" s="355"/>
      <c r="AH64" s="450">
        <f>AH67</f>
        <v>0</v>
      </c>
      <c r="AI64" s="448"/>
    </row>
    <row r="65" spans="3:35" s="358" customFormat="1" ht="12.75">
      <c r="C65" s="356"/>
      <c r="D65" s="453" t="s">
        <v>67</v>
      </c>
      <c r="E65" s="454"/>
      <c r="F65" s="356"/>
      <c r="G65" s="356"/>
      <c r="H65" s="356"/>
      <c r="I65" s="450"/>
      <c r="J65" s="448"/>
      <c r="K65" s="455"/>
      <c r="L65" s="356"/>
      <c r="M65" s="356"/>
      <c r="N65" s="456"/>
      <c r="O65" s="356"/>
      <c r="P65" s="455"/>
      <c r="Q65" s="356"/>
      <c r="R65" s="356"/>
      <c r="S65" s="456"/>
      <c r="T65" s="455"/>
      <c r="U65" s="455"/>
      <c r="V65" s="356"/>
      <c r="W65" s="356"/>
      <c r="X65" s="456"/>
      <c r="Z65" s="455"/>
      <c r="AA65" s="356"/>
      <c r="AB65" s="356"/>
      <c r="AC65" s="456"/>
      <c r="AD65" s="356"/>
      <c r="AE65" s="455"/>
      <c r="AF65" s="356"/>
      <c r="AG65" s="356"/>
      <c r="AH65" s="456"/>
      <c r="AI65" s="356"/>
    </row>
    <row r="66" spans="3:35" s="357" customFormat="1" ht="13.5" thickBot="1">
      <c r="C66" s="356"/>
      <c r="D66" s="457" t="s">
        <v>18</v>
      </c>
      <c r="E66" s="458"/>
      <c r="F66" s="459"/>
      <c r="G66" s="459"/>
      <c r="H66" s="459"/>
      <c r="I66" s="460">
        <f>I64-I13</f>
        <v>0</v>
      </c>
      <c r="J66" s="461"/>
      <c r="K66" s="462"/>
      <c r="L66" s="459"/>
      <c r="M66" s="459"/>
      <c r="N66" s="460">
        <f>N64-N13</f>
        <v>0</v>
      </c>
      <c r="O66" s="461"/>
      <c r="P66" s="462"/>
      <c r="Q66" s="459"/>
      <c r="R66" s="459"/>
      <c r="S66" s="460">
        <f>S64-S13</f>
        <v>0</v>
      </c>
      <c r="T66" s="463"/>
      <c r="U66" s="462"/>
      <c r="V66" s="459"/>
      <c r="W66" s="459"/>
      <c r="X66" s="460">
        <f>X64-X13</f>
        <v>0</v>
      </c>
      <c r="Y66" s="461"/>
      <c r="Z66" s="462"/>
      <c r="AA66" s="459"/>
      <c r="AB66" s="459"/>
      <c r="AC66" s="460">
        <f>AC64-AC13</f>
        <v>0</v>
      </c>
      <c r="AD66" s="461"/>
      <c r="AE66" s="462"/>
      <c r="AF66" s="459"/>
      <c r="AG66" s="459"/>
      <c r="AH66" s="460">
        <f>AH64-AH13</f>
        <v>0</v>
      </c>
      <c r="AI66" s="448"/>
    </row>
    <row r="67" spans="4:36" s="357" customFormat="1" ht="12.75">
      <c r="D67" s="464" t="s">
        <v>65</v>
      </c>
      <c r="E67" s="355"/>
      <c r="F67" s="465"/>
      <c r="G67" s="465"/>
      <c r="H67" s="465"/>
      <c r="I67" s="431">
        <f>G13</f>
        <v>0</v>
      </c>
      <c r="J67" s="430"/>
      <c r="K67" s="466"/>
      <c r="L67" s="465"/>
      <c r="M67" s="465"/>
      <c r="N67" s="431">
        <f>SUM(N30:N59)-(N61+N62)</f>
        <v>0</v>
      </c>
      <c r="O67" s="430"/>
      <c r="P67" s="466"/>
      <c r="Q67" s="465"/>
      <c r="R67" s="465"/>
      <c r="S67" s="431">
        <f>SUM(S30:S59)-(S61+S62)</f>
        <v>0</v>
      </c>
      <c r="T67" s="430"/>
      <c r="U67" s="466"/>
      <c r="V67" s="465"/>
      <c r="W67" s="465"/>
      <c r="X67" s="431">
        <f>SUM(X30:X59)-(X61+X62)</f>
        <v>0</v>
      </c>
      <c r="Y67" s="430"/>
      <c r="Z67" s="466"/>
      <c r="AA67" s="465"/>
      <c r="AB67" s="465"/>
      <c r="AC67" s="431">
        <f>SUM(AC30:AC59)-(AC61+AC62)</f>
        <v>0</v>
      </c>
      <c r="AD67" s="430"/>
      <c r="AE67" s="466"/>
      <c r="AF67" s="465"/>
      <c r="AG67" s="465"/>
      <c r="AH67" s="431">
        <f>SUM(AH30:AH59)-(AH61+AH62)</f>
        <v>0</v>
      </c>
      <c r="AI67" s="436"/>
      <c r="AJ67" s="467"/>
    </row>
    <row r="68" spans="4:37" s="357" customFormat="1" ht="12.75">
      <c r="D68" s="453" t="s">
        <v>68</v>
      </c>
      <c r="E68" s="468"/>
      <c r="F68" s="469"/>
      <c r="G68" s="469"/>
      <c r="H68" s="469"/>
      <c r="I68" s="470"/>
      <c r="J68" s="433"/>
      <c r="K68" s="471"/>
      <c r="L68" s="469"/>
      <c r="M68" s="469"/>
      <c r="N68" s="470"/>
      <c r="O68" s="433"/>
      <c r="P68" s="471"/>
      <c r="Q68" s="469"/>
      <c r="R68" s="469"/>
      <c r="S68" s="470"/>
      <c r="T68" s="433"/>
      <c r="U68" s="471"/>
      <c r="V68" s="469"/>
      <c r="W68" s="469"/>
      <c r="X68" s="470"/>
      <c r="Y68" s="433"/>
      <c r="Z68" s="471"/>
      <c r="AA68" s="469"/>
      <c r="AB68" s="469"/>
      <c r="AC68" s="470"/>
      <c r="AD68" s="433"/>
      <c r="AE68" s="471"/>
      <c r="AF68" s="469"/>
      <c r="AG68" s="469"/>
      <c r="AH68" s="470"/>
      <c r="AI68" s="433"/>
      <c r="AJ68" s="467"/>
      <c r="AK68" s="472"/>
    </row>
    <row r="69" spans="4:37" s="357" customFormat="1" ht="13.5" thickBot="1">
      <c r="D69" s="473" t="s">
        <v>18</v>
      </c>
      <c r="E69" s="459"/>
      <c r="F69" s="440"/>
      <c r="G69" s="440"/>
      <c r="H69" s="440"/>
      <c r="I69" s="441">
        <f>I67-G13</f>
        <v>0</v>
      </c>
      <c r="J69" s="442"/>
      <c r="K69" s="474"/>
      <c r="L69" s="442"/>
      <c r="M69" s="442"/>
      <c r="N69" s="441">
        <f>N67-L13</f>
        <v>0</v>
      </c>
      <c r="O69" s="442"/>
      <c r="P69" s="474"/>
      <c r="Q69" s="442"/>
      <c r="R69" s="442"/>
      <c r="S69" s="441">
        <f>S67-Q13</f>
        <v>0</v>
      </c>
      <c r="T69" s="442"/>
      <c r="U69" s="474"/>
      <c r="V69" s="442"/>
      <c r="W69" s="442"/>
      <c r="X69" s="441">
        <f>X67-V13</f>
        <v>0</v>
      </c>
      <c r="Y69" s="442"/>
      <c r="Z69" s="474"/>
      <c r="AA69" s="442"/>
      <c r="AB69" s="442"/>
      <c r="AC69" s="441">
        <f>AC67-AA13</f>
        <v>0</v>
      </c>
      <c r="AD69" s="442"/>
      <c r="AE69" s="474"/>
      <c r="AF69" s="442"/>
      <c r="AG69" s="442"/>
      <c r="AH69" s="441">
        <f>AH67-AF13</f>
        <v>0</v>
      </c>
      <c r="AI69" s="436"/>
      <c r="AJ69" s="438"/>
      <c r="AK69" s="436"/>
    </row>
    <row r="70" spans="4:35" s="357" customFormat="1" ht="13.5" thickBot="1">
      <c r="D70" s="475" t="s">
        <v>119</v>
      </c>
      <c r="E70" s="530">
        <f>F60-H60</f>
        <v>0</v>
      </c>
      <c r="F70" s="531"/>
      <c r="G70" s="531"/>
      <c r="H70" s="531"/>
      <c r="I70" s="532"/>
      <c r="J70" s="476"/>
      <c r="K70" s="530">
        <f>K60-M60</f>
        <v>0</v>
      </c>
      <c r="L70" s="533"/>
      <c r="M70" s="533"/>
      <c r="N70" s="534"/>
      <c r="O70" s="477"/>
      <c r="P70" s="530">
        <f>P60-R60</f>
        <v>0</v>
      </c>
      <c r="Q70" s="533"/>
      <c r="R70" s="533"/>
      <c r="S70" s="534"/>
      <c r="T70" s="477"/>
      <c r="U70" s="530">
        <f>U60-W60</f>
        <v>0</v>
      </c>
      <c r="V70" s="533"/>
      <c r="W70" s="533"/>
      <c r="X70" s="534"/>
      <c r="Y70" s="477"/>
      <c r="Z70" s="530">
        <f>Z60-AB60</f>
        <v>0</v>
      </c>
      <c r="AA70" s="533"/>
      <c r="AB70" s="533"/>
      <c r="AC70" s="534"/>
      <c r="AD70" s="477"/>
      <c r="AE70" s="530">
        <f>AE60-AG60</f>
        <v>0</v>
      </c>
      <c r="AF70" s="533"/>
      <c r="AG70" s="533"/>
      <c r="AH70" s="534"/>
      <c r="AI70" s="448"/>
    </row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120" spans="7:8" ht="15.75">
      <c r="G120" s="3"/>
      <c r="H120" s="3"/>
    </row>
  </sheetData>
  <sheetProtection password="D3EE" sheet="1" objects="1" scenarios="1" formatCells="0" formatColumns="0" formatRows="0" insertColumns="0" insertRows="0" deleteRows="0" selectLockedCells="1" autoFilter="0" pivotTables="0"/>
  <mergeCells count="47">
    <mergeCell ref="AJ35:AK35"/>
    <mergeCell ref="AJ36:AK36"/>
    <mergeCell ref="AJ37:AK37"/>
    <mergeCell ref="AJ38:AK38"/>
    <mergeCell ref="AE28:AH28"/>
    <mergeCell ref="E70:I70"/>
    <mergeCell ref="AE70:AH70"/>
    <mergeCell ref="K70:N70"/>
    <mergeCell ref="P70:S70"/>
    <mergeCell ref="U70:X70"/>
    <mergeCell ref="Z70:AC70"/>
    <mergeCell ref="AJ60:AK60"/>
    <mergeCell ref="AJ61:AK61"/>
    <mergeCell ref="AJ27:AK27"/>
    <mergeCell ref="AJ41:AK41"/>
    <mergeCell ref="AJ42:AK42"/>
    <mergeCell ref="AJ31:AK31"/>
    <mergeCell ref="AJ32:AK32"/>
    <mergeCell ref="AJ33:AK33"/>
    <mergeCell ref="AJ34:AK34"/>
    <mergeCell ref="AJ40:AK40"/>
    <mergeCell ref="AJ28:AK28"/>
    <mergeCell ref="AJ29:AK29"/>
    <mergeCell ref="AJ30:AK30"/>
    <mergeCell ref="AJ43:AK43"/>
    <mergeCell ref="AJ44:AK44"/>
    <mergeCell ref="AJ39:AK39"/>
    <mergeCell ref="F28:I28"/>
    <mergeCell ref="K28:N28"/>
    <mergeCell ref="P28:S28"/>
    <mergeCell ref="U28:X28"/>
    <mergeCell ref="Z28:AC28"/>
    <mergeCell ref="AJ45:AK45"/>
    <mergeCell ref="AJ46:AK46"/>
    <mergeCell ref="AJ53:AK53"/>
    <mergeCell ref="AJ54:AK54"/>
    <mergeCell ref="AJ50:AK50"/>
    <mergeCell ref="AJ47:AK47"/>
    <mergeCell ref="AJ48:AK48"/>
    <mergeCell ref="AJ49:AK49"/>
    <mergeCell ref="AJ57:AK57"/>
    <mergeCell ref="AJ58:AK58"/>
    <mergeCell ref="AJ59:AK59"/>
    <mergeCell ref="AJ56:AK56"/>
    <mergeCell ref="AJ51:AK51"/>
    <mergeCell ref="AJ52:AK52"/>
    <mergeCell ref="AJ55:AK55"/>
  </mergeCells>
  <conditionalFormatting sqref="J3:J10 H3:H10">
    <cfRule type="cellIs" priority="324" dxfId="58" operator="equal">
      <formula>0</formula>
    </cfRule>
  </conditionalFormatting>
  <conditionalFormatting sqref="H14:H21">
    <cfRule type="cellIs" priority="247" dxfId="59" operator="equal">
      <formula>0</formula>
    </cfRule>
  </conditionalFormatting>
  <conditionalFormatting sqref="W14:W21">
    <cfRule type="cellIs" priority="244" dxfId="59" operator="equal">
      <formula>0</formula>
    </cfRule>
  </conditionalFormatting>
  <conditionalFormatting sqref="AB14:AB21">
    <cfRule type="cellIs" priority="243" dxfId="59" operator="equal">
      <formula>0</formula>
    </cfRule>
  </conditionalFormatting>
  <conditionalFormatting sqref="AG14:AG21">
    <cfRule type="cellIs" priority="242" dxfId="59" operator="equal">
      <formula>0</formula>
    </cfRule>
  </conditionalFormatting>
  <conditionalFormatting sqref="M14:M21">
    <cfRule type="cellIs" priority="241" dxfId="59" operator="equal">
      <formula>0</formula>
    </cfRule>
  </conditionalFormatting>
  <conditionalFormatting sqref="R14:R21">
    <cfRule type="cellIs" priority="240" dxfId="59" operator="equal">
      <formula>0</formula>
    </cfRule>
  </conditionalFormatting>
  <conditionalFormatting sqref="F30:F43">
    <cfRule type="cellIs" priority="223" dxfId="60" operator="lessThan">
      <formula>$I$30</formula>
    </cfRule>
  </conditionalFormatting>
  <conditionalFormatting sqref="AJ30:AK59">
    <cfRule type="iconSet" priority="679" dxfId="7">
      <iconSet iconSet="3Arrows" reverse="1">
        <cfvo type="percent" val="0"/>
        <cfvo type="num" val="33"/>
        <cfvo type="num" val="40"/>
      </iconSet>
    </cfRule>
  </conditionalFormatting>
  <printOptions/>
  <pageMargins left="0" right="0" top="0" bottom="0" header="0.3" footer="0.3"/>
  <pageSetup horizontalDpi="300" verticalDpi="300" orientation="landscape" scale="5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BJ69"/>
  <sheetViews>
    <sheetView showGridLines="0" zoomScale="90" zoomScaleNormal="90" zoomScalePageLayoutView="0" workbookViewId="0" topLeftCell="A1">
      <selection activeCell="D13" sqref="D13"/>
    </sheetView>
  </sheetViews>
  <sheetFormatPr defaultColWidth="9.140625" defaultRowHeight="15"/>
  <cols>
    <col min="1" max="1" width="0.85546875" style="57" customWidth="1"/>
    <col min="2" max="2" width="2.00390625" style="57" bestFit="1" customWidth="1"/>
    <col min="3" max="3" width="6.421875" style="57" customWidth="1"/>
    <col min="4" max="4" width="40.00390625" style="57" bestFit="1" customWidth="1"/>
    <col min="5" max="5" width="11.57421875" style="57" bestFit="1" customWidth="1"/>
    <col min="6" max="6" width="5.8515625" style="57" bestFit="1" customWidth="1"/>
    <col min="7" max="7" width="8.8515625" style="57" customWidth="1"/>
    <col min="8" max="8" width="8.28125" style="57" customWidth="1"/>
    <col min="9" max="9" width="9.57421875" style="57" customWidth="1"/>
    <col min="10" max="10" width="8.421875" style="57" customWidth="1"/>
    <col min="11" max="11" width="5.8515625" style="57" bestFit="1" customWidth="1"/>
    <col min="12" max="12" width="10.7109375" style="57" bestFit="1" customWidth="1"/>
    <col min="13" max="13" width="9.8515625" style="57" customWidth="1"/>
    <col min="14" max="15" width="7.8515625" style="57" customWidth="1"/>
    <col min="16" max="16" width="5.8515625" style="57" bestFit="1" customWidth="1"/>
    <col min="17" max="17" width="8.00390625" style="57" customWidth="1"/>
    <col min="18" max="18" width="9.57421875" style="57" customWidth="1"/>
    <col min="19" max="19" width="8.57421875" style="57" customWidth="1"/>
    <col min="20" max="20" width="7.7109375" style="57" customWidth="1"/>
    <col min="21" max="21" width="5.8515625" style="57" bestFit="1" customWidth="1"/>
    <col min="22" max="22" width="8.421875" style="57" customWidth="1"/>
    <col min="23" max="23" width="11.28125" style="57" customWidth="1"/>
    <col min="24" max="24" width="8.421875" style="57" customWidth="1"/>
    <col min="25" max="25" width="7.7109375" style="57" customWidth="1"/>
    <col min="26" max="26" width="5.8515625" style="57" bestFit="1" customWidth="1"/>
    <col min="27" max="27" width="7.8515625" style="57" customWidth="1"/>
    <col min="28" max="28" width="10.421875" style="57" customWidth="1"/>
    <col min="29" max="29" width="8.28125" style="57" customWidth="1"/>
    <col min="30" max="30" width="7.7109375" style="57" customWidth="1"/>
    <col min="31" max="31" width="5.8515625" style="57" bestFit="1" customWidth="1"/>
    <col min="32" max="32" width="8.140625" style="57" customWidth="1"/>
    <col min="33" max="33" width="10.28125" style="57" customWidth="1"/>
    <col min="34" max="34" width="9.28125" style="57" customWidth="1"/>
    <col min="35" max="35" width="7.7109375" style="57" customWidth="1"/>
    <col min="36" max="36" width="4.00390625" style="57" bestFit="1" customWidth="1"/>
    <col min="37" max="37" width="8.140625" style="57" customWidth="1"/>
    <col min="38" max="55" width="9.140625" style="57" customWidth="1"/>
    <col min="56" max="56" width="14.00390625" style="57" customWidth="1"/>
    <col min="57" max="16384" width="9.140625" style="57" customWidth="1"/>
  </cols>
  <sheetData>
    <row r="1" spans="12:24" ht="12.75">
      <c r="L1" s="120"/>
      <c r="M1" s="120"/>
      <c r="N1" s="117"/>
      <c r="O1" s="117"/>
      <c r="P1" s="117"/>
      <c r="Q1" s="121"/>
      <c r="R1" s="121"/>
      <c r="S1" s="122"/>
      <c r="T1" s="122"/>
      <c r="U1" s="122"/>
      <c r="V1" s="117"/>
      <c r="W1" s="117"/>
      <c r="X1" s="117"/>
    </row>
    <row r="2" spans="12:26" ht="13.5" thickBot="1">
      <c r="L2" s="120"/>
      <c r="M2" s="120"/>
      <c r="N2" s="117"/>
      <c r="O2" s="117"/>
      <c r="P2" s="117"/>
      <c r="Q2" s="339" t="s">
        <v>191</v>
      </c>
      <c r="R2" s="339" t="s">
        <v>192</v>
      </c>
      <c r="S2" s="122" t="s">
        <v>193</v>
      </c>
      <c r="T2" s="122" t="s">
        <v>194</v>
      </c>
      <c r="U2" s="122" t="s">
        <v>195</v>
      </c>
      <c r="V2" s="5" t="s">
        <v>196</v>
      </c>
      <c r="W2" s="5" t="s">
        <v>197</v>
      </c>
      <c r="X2" s="5" t="s">
        <v>198</v>
      </c>
      <c r="Z2" s="284"/>
    </row>
    <row r="3" spans="4:50" ht="13.5" thickBot="1">
      <c r="D3" s="344" t="str">
        <f>'Tab 1-Enter Office Information'!B8</f>
        <v>Unit Opening Time Monday thru Friday (Hour:units)</v>
      </c>
      <c r="E3" s="345">
        <f>'Tab 1-Enter Office Information'!C8</f>
        <v>0</v>
      </c>
      <c r="H3" s="285">
        <f aca="true" t="shared" si="0" ref="H3:H10">E3/24</f>
        <v>0</v>
      </c>
      <c r="L3" s="252" t="s">
        <v>102</v>
      </c>
      <c r="M3" s="251" t="s">
        <v>185</v>
      </c>
      <c r="N3" s="251"/>
      <c r="O3" s="253"/>
      <c r="P3" s="253"/>
      <c r="Q3" s="338">
        <f>IF(H14=0,0,E7-H14)</f>
        <v>0</v>
      </c>
      <c r="R3" s="338">
        <f>IF(H15=0,0,E7-H15)</f>
        <v>0</v>
      </c>
      <c r="S3" s="252">
        <f>IF(H16=0,0,E7-H16)</f>
        <v>0</v>
      </c>
      <c r="T3" s="252">
        <f>IF(H17=0,0,E7-H17)</f>
        <v>0</v>
      </c>
      <c r="U3" s="252">
        <f>IF(H18=0,0,E7-H18)</f>
        <v>0</v>
      </c>
      <c r="V3" s="338">
        <f>IF(H19=0,0,E7-H19)</f>
        <v>0</v>
      </c>
      <c r="W3" s="338">
        <f>IF(H20=0,0,E7-H20)</f>
        <v>0</v>
      </c>
      <c r="X3" s="338">
        <f>IF(H21=0,0,E7-H21)</f>
        <v>0</v>
      </c>
      <c r="Z3" s="55"/>
      <c r="AX3" s="112" t="s">
        <v>186</v>
      </c>
    </row>
    <row r="4" spans="4:50" ht="13.5" thickBot="1">
      <c r="D4" s="344" t="str">
        <f>'Tab 1-Enter Office Information'!B9</f>
        <v>Unit Closing Time (Hour:units)</v>
      </c>
      <c r="E4" s="345">
        <f>'Tab 1-Enter Office Information'!C9</f>
        <v>0</v>
      </c>
      <c r="H4" s="285">
        <f t="shared" si="0"/>
        <v>0</v>
      </c>
      <c r="J4" s="285"/>
      <c r="K4" s="254"/>
      <c r="L4" s="252" t="s">
        <v>189</v>
      </c>
      <c r="M4" s="251" t="s">
        <v>185</v>
      </c>
      <c r="N4" s="251"/>
      <c r="O4" s="253"/>
      <c r="P4" s="253"/>
      <c r="Q4" s="338">
        <f>IF(H14=0,0,E7-H14)</f>
        <v>0</v>
      </c>
      <c r="R4" s="338">
        <f>IF(H15=0,0,E7-H15)</f>
        <v>0</v>
      </c>
      <c r="S4" s="252">
        <f>IF(H16=0,0,E7-H16)</f>
        <v>0</v>
      </c>
      <c r="T4" s="252">
        <f>IF(H17=0,0,E7-H17)</f>
        <v>0</v>
      </c>
      <c r="U4" s="252">
        <f>IF(H18=0,0,E7-H18)</f>
        <v>0</v>
      </c>
      <c r="V4" s="338">
        <f>IF(H19=0,0,E7-H19)</f>
        <v>0</v>
      </c>
      <c r="W4" s="338">
        <f>IF(H20=0,0,E7-H20)</f>
        <v>0</v>
      </c>
      <c r="X4" s="338">
        <f>IF(H21=0,0,E7-H21)</f>
        <v>0</v>
      </c>
      <c r="AX4" s="264">
        <v>0</v>
      </c>
    </row>
    <row r="5" spans="4:50" ht="13.5" thickBot="1">
      <c r="D5" s="346" t="str">
        <f>'Tab 1-Enter Office Information'!B10</f>
        <v>Unit Opening Time on Saturday (Hour:units)</v>
      </c>
      <c r="E5" s="347">
        <f>'Tab 1-Enter Office Information'!C10</f>
        <v>0</v>
      </c>
      <c r="H5" s="285">
        <f t="shared" si="0"/>
        <v>0</v>
      </c>
      <c r="J5" s="285"/>
      <c r="K5" s="254"/>
      <c r="L5" s="254"/>
      <c r="M5" s="254"/>
      <c r="N5" s="159"/>
      <c r="O5" s="159"/>
      <c r="P5" s="159"/>
      <c r="Q5" s="159"/>
      <c r="R5" s="159"/>
      <c r="X5" s="55"/>
      <c r="Y5" s="55"/>
      <c r="Z5" s="55"/>
      <c r="AX5" s="112">
        <v>1</v>
      </c>
    </row>
    <row r="6" spans="4:50" ht="13.5" thickBot="1">
      <c r="D6" s="346" t="str">
        <f>'Tab 1-Enter Office Information'!B11</f>
        <v>Unit Closing Time on Saturday (Hour:units)</v>
      </c>
      <c r="E6" s="347">
        <f>'Tab 1-Enter Office Information'!C11</f>
        <v>0</v>
      </c>
      <c r="H6" s="285">
        <f t="shared" si="0"/>
        <v>0</v>
      </c>
      <c r="J6" s="285"/>
      <c r="K6" s="254"/>
      <c r="L6" s="254"/>
      <c r="M6" s="254"/>
      <c r="N6" s="159"/>
      <c r="O6" s="159"/>
      <c r="P6" s="159"/>
      <c r="Q6" s="159"/>
      <c r="R6" s="159"/>
      <c r="X6" s="55"/>
      <c r="Y6" s="55"/>
      <c r="Z6" s="55"/>
      <c r="AX6" s="112">
        <v>2</v>
      </c>
    </row>
    <row r="7" spans="4:50" ht="13.5" thickBot="1">
      <c r="D7" s="101" t="str">
        <f>'Tab 1-Enter Office Information'!B12</f>
        <v>Cut OFF Time - LDC 43 (Hour:units)</v>
      </c>
      <c r="E7" s="63">
        <f>'Tab 1-Enter Office Information'!C12</f>
        <v>0</v>
      </c>
      <c r="H7" s="285">
        <f t="shared" si="0"/>
        <v>0</v>
      </c>
      <c r="J7" s="285"/>
      <c r="K7" s="254"/>
      <c r="L7" s="254"/>
      <c r="M7" s="254"/>
      <c r="N7" s="159"/>
      <c r="O7" s="159"/>
      <c r="P7" s="159"/>
      <c r="Q7" s="159"/>
      <c r="R7" s="159"/>
      <c r="X7" s="55"/>
      <c r="Y7" s="55"/>
      <c r="Z7" s="55"/>
      <c r="AX7" s="112">
        <v>3</v>
      </c>
    </row>
    <row r="8" spans="4:62" ht="13.5" thickBot="1">
      <c r="D8" s="101" t="str">
        <f>'Tab 1-Enter Office Information'!B13</f>
        <v>Cut OFF Time - LDC 44 (Hour:units)</v>
      </c>
      <c r="E8" s="63">
        <f>'Tab 1-Enter Office Information'!C13</f>
        <v>0</v>
      </c>
      <c r="H8" s="285">
        <f>E8/24</f>
        <v>0</v>
      </c>
      <c r="J8" s="285"/>
      <c r="K8" s="254"/>
      <c r="L8" s="254"/>
      <c r="M8" s="254"/>
      <c r="S8" s="211"/>
      <c r="T8" s="211"/>
      <c r="U8" s="211"/>
      <c r="V8" s="98"/>
      <c r="W8" s="98"/>
      <c r="X8" s="99"/>
      <c r="Y8" s="99"/>
      <c r="Z8" s="99"/>
      <c r="AX8" s="112">
        <v>4</v>
      </c>
      <c r="BD8" s="399"/>
      <c r="BE8" s="400" t="s">
        <v>262</v>
      </c>
      <c r="BF8" s="400" t="s">
        <v>263</v>
      </c>
      <c r="BG8" s="400" t="s">
        <v>264</v>
      </c>
      <c r="BH8" s="400" t="s">
        <v>265</v>
      </c>
      <c r="BI8" s="400" t="s">
        <v>266</v>
      </c>
      <c r="BJ8" s="178" t="s">
        <v>267</v>
      </c>
    </row>
    <row r="9" spans="4:62" ht="13.5" thickBot="1">
      <c r="D9" s="101" t="str">
        <f>'Tab 1-Enter Office Information'!B14</f>
        <v>Cut OFF Time - CALLER MAIL (Hour:units)</v>
      </c>
      <c r="E9" s="63">
        <f>'Tab 1-Enter Office Information'!C14</f>
        <v>0</v>
      </c>
      <c r="H9" s="285">
        <f t="shared" si="0"/>
        <v>0</v>
      </c>
      <c r="J9" s="286"/>
      <c r="K9" s="117" t="s">
        <v>107</v>
      </c>
      <c r="L9" s="117" t="s">
        <v>108</v>
      </c>
      <c r="M9" s="127" t="s">
        <v>175</v>
      </c>
      <c r="V9" s="256"/>
      <c r="W9" s="256"/>
      <c r="X9" s="257"/>
      <c r="Y9" s="257"/>
      <c r="Z9" s="257"/>
      <c r="AX9" s="112">
        <v>5</v>
      </c>
      <c r="BD9" s="169" t="s">
        <v>191</v>
      </c>
      <c r="BE9" s="74">
        <f>I14</f>
        <v>0</v>
      </c>
      <c r="BF9" s="74">
        <f>N14</f>
        <v>0</v>
      </c>
      <c r="BG9" s="74">
        <f>S14</f>
        <v>0</v>
      </c>
      <c r="BH9" s="74">
        <f>X14</f>
        <v>0</v>
      </c>
      <c r="BI9" s="74">
        <f>AC14</f>
        <v>0</v>
      </c>
      <c r="BJ9" s="401">
        <f>AH14</f>
        <v>0</v>
      </c>
    </row>
    <row r="10" spans="4:62" ht="13.5" thickBot="1">
      <c r="D10" s="101" t="s">
        <v>62</v>
      </c>
      <c r="E10" s="63">
        <f>'Tab 1-Enter Office Information'!C57</f>
        <v>0</v>
      </c>
      <c r="H10" s="286">
        <f t="shared" si="0"/>
        <v>0</v>
      </c>
      <c r="K10" s="370">
        <v>0</v>
      </c>
      <c r="L10" s="376">
        <v>0</v>
      </c>
      <c r="M10" s="371">
        <f>'Tab 1-Enter Office Information'!$C$12-L10</f>
        <v>0</v>
      </c>
      <c r="Q10" s="126" t="s">
        <v>109</v>
      </c>
      <c r="AX10" s="112">
        <v>6</v>
      </c>
      <c r="BD10" s="169" t="s">
        <v>192</v>
      </c>
      <c r="BE10" s="74">
        <f aca="true" t="shared" si="1" ref="BE10:BE16">I15</f>
        <v>0</v>
      </c>
      <c r="BF10" s="74">
        <f aca="true" t="shared" si="2" ref="BF10:BF16">N15</f>
        <v>0</v>
      </c>
      <c r="BG10" s="74">
        <f aca="true" t="shared" si="3" ref="BG10:BG16">S15</f>
        <v>0</v>
      </c>
      <c r="BH10" s="74">
        <f aca="true" t="shared" si="4" ref="BH10:BH16">X15</f>
        <v>0</v>
      </c>
      <c r="BI10" s="74">
        <f aca="true" t="shared" si="5" ref="BI10:BI16">AC15</f>
        <v>0</v>
      </c>
      <c r="BJ10" s="401">
        <f aca="true" t="shared" si="6" ref="BJ10:BJ16">AH15</f>
        <v>0</v>
      </c>
    </row>
    <row r="11" spans="50:62" s="117" customFormat="1" ht="11.25" customHeight="1" thickBot="1">
      <c r="AX11" s="112">
        <v>7</v>
      </c>
      <c r="BD11" s="169" t="s">
        <v>193</v>
      </c>
      <c r="BE11" s="74">
        <f t="shared" si="1"/>
        <v>0</v>
      </c>
      <c r="BF11" s="74">
        <f t="shared" si="2"/>
        <v>0</v>
      </c>
      <c r="BG11" s="74">
        <f t="shared" si="3"/>
        <v>0</v>
      </c>
      <c r="BH11" s="74">
        <f t="shared" si="4"/>
        <v>0</v>
      </c>
      <c r="BI11" s="74">
        <f t="shared" si="5"/>
        <v>0</v>
      </c>
      <c r="BJ11" s="401">
        <f t="shared" si="6"/>
        <v>0</v>
      </c>
    </row>
    <row r="12" spans="3:62" s="117" customFormat="1" ht="48.75" thickBot="1">
      <c r="C12" s="396"/>
      <c r="D12" s="397" t="s">
        <v>255</v>
      </c>
      <c r="E12" s="398"/>
      <c r="F12" s="292" t="s">
        <v>102</v>
      </c>
      <c r="G12" s="293" t="s">
        <v>59</v>
      </c>
      <c r="H12" s="294" t="s">
        <v>190</v>
      </c>
      <c r="I12" s="295" t="s">
        <v>58</v>
      </c>
      <c r="J12" s="387" t="s">
        <v>259</v>
      </c>
      <c r="K12" s="292" t="s">
        <v>101</v>
      </c>
      <c r="L12" s="293" t="s">
        <v>59</v>
      </c>
      <c r="M12" s="337" t="s">
        <v>190</v>
      </c>
      <c r="N12" s="295" t="s">
        <v>58</v>
      </c>
      <c r="O12" s="387" t="s">
        <v>259</v>
      </c>
      <c r="P12" s="292" t="s">
        <v>115</v>
      </c>
      <c r="Q12" s="293" t="s">
        <v>59</v>
      </c>
      <c r="R12" s="337" t="s">
        <v>190</v>
      </c>
      <c r="S12" s="295" t="s">
        <v>58</v>
      </c>
      <c r="T12" s="387" t="s">
        <v>259</v>
      </c>
      <c r="U12" s="292" t="s">
        <v>103</v>
      </c>
      <c r="V12" s="293" t="s">
        <v>59</v>
      </c>
      <c r="W12" s="337" t="s">
        <v>190</v>
      </c>
      <c r="X12" s="295" t="s">
        <v>58</v>
      </c>
      <c r="Y12" s="387" t="s">
        <v>259</v>
      </c>
      <c r="Z12" s="292" t="s">
        <v>116</v>
      </c>
      <c r="AA12" s="293" t="s">
        <v>59</v>
      </c>
      <c r="AB12" s="337" t="s">
        <v>190</v>
      </c>
      <c r="AC12" s="295" t="s">
        <v>58</v>
      </c>
      <c r="AD12" s="387" t="s">
        <v>259</v>
      </c>
      <c r="AE12" s="292" t="s">
        <v>104</v>
      </c>
      <c r="AF12" s="293" t="s">
        <v>59</v>
      </c>
      <c r="AG12" s="337" t="s">
        <v>190</v>
      </c>
      <c r="AH12" s="295" t="s">
        <v>58</v>
      </c>
      <c r="AI12" s="387" t="s">
        <v>259</v>
      </c>
      <c r="AX12" s="112">
        <v>8</v>
      </c>
      <c r="BD12" s="169" t="s">
        <v>194</v>
      </c>
      <c r="BE12" s="74">
        <f t="shared" si="1"/>
        <v>0</v>
      </c>
      <c r="BF12" s="74">
        <f t="shared" si="2"/>
        <v>0</v>
      </c>
      <c r="BG12" s="74">
        <f t="shared" si="3"/>
        <v>0</v>
      </c>
      <c r="BH12" s="74">
        <f t="shared" si="4"/>
        <v>0</v>
      </c>
      <c r="BI12" s="74">
        <f t="shared" si="5"/>
        <v>0</v>
      </c>
      <c r="BJ12" s="401">
        <f t="shared" si="6"/>
        <v>0</v>
      </c>
    </row>
    <row r="13" spans="2:62" s="117" customFormat="1" ht="13.5" thickBot="1">
      <c r="B13" s="382" t="str">
        <f>RIGHT(D13,1)</f>
        <v>1</v>
      </c>
      <c r="C13" s="408" t="s">
        <v>245</v>
      </c>
      <c r="D13" s="409" t="s">
        <v>268</v>
      </c>
      <c r="E13" s="388"/>
      <c r="F13" s="296" t="s">
        <v>45</v>
      </c>
      <c r="G13" s="297">
        <f>'Tab 3 - Current Schedule'!G13</f>
        <v>0</v>
      </c>
      <c r="H13" s="298"/>
      <c r="I13" s="298">
        <f>'Tab 3 - Current Schedule'!I13</f>
        <v>0</v>
      </c>
      <c r="J13" s="387" t="s">
        <v>258</v>
      </c>
      <c r="K13" s="296" t="s">
        <v>45</v>
      </c>
      <c r="L13" s="297">
        <f>'Tab 3 - Current Schedule'!L13</f>
        <v>0</v>
      </c>
      <c r="M13" s="297"/>
      <c r="N13" s="297">
        <f>'Tab 3 - Current Schedule'!N13</f>
        <v>0</v>
      </c>
      <c r="O13" s="387" t="s">
        <v>258</v>
      </c>
      <c r="P13" s="296" t="s">
        <v>45</v>
      </c>
      <c r="Q13" s="298">
        <f>'Tab 3 - Current Schedule'!Q13</f>
        <v>0</v>
      </c>
      <c r="R13" s="298"/>
      <c r="S13" s="298">
        <f>'Tab 3 - Current Schedule'!S13</f>
        <v>0</v>
      </c>
      <c r="T13" s="387" t="s">
        <v>258</v>
      </c>
      <c r="U13" s="296" t="s">
        <v>45</v>
      </c>
      <c r="V13" s="298">
        <f>'Tab 3 - Current Schedule'!V13</f>
        <v>0</v>
      </c>
      <c r="W13" s="298"/>
      <c r="X13" s="298">
        <f>'Tab 3 - Current Schedule'!X13</f>
        <v>0</v>
      </c>
      <c r="Y13" s="387" t="s">
        <v>258</v>
      </c>
      <c r="Z13" s="296" t="s">
        <v>45</v>
      </c>
      <c r="AA13" s="298">
        <f>'Tab 3 - Current Schedule'!AA13</f>
        <v>0</v>
      </c>
      <c r="AB13" s="298"/>
      <c r="AC13" s="298">
        <f>'Tab 3 - Current Schedule'!AC13</f>
        <v>0</v>
      </c>
      <c r="AD13" s="387" t="s">
        <v>258</v>
      </c>
      <c r="AE13" s="296" t="s">
        <v>45</v>
      </c>
      <c r="AF13" s="298">
        <f>'Tab 3 - Current Schedule'!AF13</f>
        <v>0</v>
      </c>
      <c r="AG13" s="298"/>
      <c r="AH13" s="298">
        <f>'Tab 3 - Current Schedule'!AH13</f>
        <v>0</v>
      </c>
      <c r="AI13" s="387" t="s">
        <v>258</v>
      </c>
      <c r="AX13" s="112">
        <v>9</v>
      </c>
      <c r="BD13" s="169" t="s">
        <v>195</v>
      </c>
      <c r="BE13" s="74">
        <f t="shared" si="1"/>
        <v>0</v>
      </c>
      <c r="BF13" s="74">
        <f t="shared" si="2"/>
        <v>0</v>
      </c>
      <c r="BG13" s="74">
        <f t="shared" si="3"/>
        <v>0</v>
      </c>
      <c r="BH13" s="74">
        <f t="shared" si="4"/>
        <v>0</v>
      </c>
      <c r="BI13" s="74">
        <f t="shared" si="5"/>
        <v>0</v>
      </c>
      <c r="BJ13" s="401">
        <f t="shared" si="6"/>
        <v>0</v>
      </c>
    </row>
    <row r="14" spans="2:62" s="117" customFormat="1" ht="13.5" thickBot="1">
      <c r="B14" s="410" t="s">
        <v>317</v>
      </c>
      <c r="C14" s="411"/>
      <c r="D14" s="412">
        <f>#VALUE!</f>
        <v>0</v>
      </c>
      <c r="E14" s="383"/>
      <c r="F14" s="299" t="s">
        <v>49</v>
      </c>
      <c r="G14" s="300">
        <f>'Tab 3 - Current Schedule'!G14</f>
        <v>0</v>
      </c>
      <c r="H14" s="300">
        <f>('Tab 1-Enter Office Information'!C90)</f>
        <v>0</v>
      </c>
      <c r="I14" s="300">
        <f>'Tab 3 - Current Schedule'!I14</f>
        <v>0</v>
      </c>
      <c r="J14" s="387" t="e">
        <f>I14/$Q$3</f>
        <v>#DIV/0!</v>
      </c>
      <c r="K14" s="299" t="s">
        <v>49</v>
      </c>
      <c r="L14" s="303">
        <f>'Tab 3 - Current Schedule'!L14</f>
        <v>0</v>
      </c>
      <c r="M14" s="300">
        <f>('Tab 1-Enter Office Information'!C90)</f>
        <v>0</v>
      </c>
      <c r="N14" s="303">
        <f>'Tab 3 - Current Schedule'!N14</f>
        <v>0</v>
      </c>
      <c r="O14" s="387" t="e">
        <f>N14/$Q$3</f>
        <v>#DIV/0!</v>
      </c>
      <c r="P14" s="299" t="s">
        <v>49</v>
      </c>
      <c r="Q14" s="307">
        <f>'Tab 3 - Current Schedule'!Q14</f>
        <v>0</v>
      </c>
      <c r="R14" s="300">
        <f>('Tab 1-Enter Office Information'!C90)</f>
        <v>0</v>
      </c>
      <c r="S14" s="307">
        <f>'Tab 3 - Current Schedule'!S14</f>
        <v>0</v>
      </c>
      <c r="T14" s="387" t="e">
        <f>S14/$Q$3</f>
        <v>#DIV/0!</v>
      </c>
      <c r="U14" s="299" t="s">
        <v>49</v>
      </c>
      <c r="V14" s="307">
        <f>'Tab 3 - Current Schedule'!V14</f>
        <v>0</v>
      </c>
      <c r="W14" s="300">
        <f>('Tab 1-Enter Office Information'!C90)</f>
        <v>0</v>
      </c>
      <c r="X14" s="307">
        <f>'Tab 3 - Current Schedule'!X14</f>
        <v>0</v>
      </c>
      <c r="Y14" s="387" t="e">
        <f>X14/$Q$3</f>
        <v>#DIV/0!</v>
      </c>
      <c r="Z14" s="299" t="s">
        <v>49</v>
      </c>
      <c r="AA14" s="307">
        <f>'Tab 3 - Current Schedule'!AA14</f>
        <v>0</v>
      </c>
      <c r="AB14" s="300">
        <f>('Tab 1-Enter Office Information'!C90)</f>
        <v>0</v>
      </c>
      <c r="AC14" s="307">
        <f>'Tab 3 - Current Schedule'!AC14</f>
        <v>0</v>
      </c>
      <c r="AD14" s="387" t="e">
        <f>AC14/$Q$3</f>
        <v>#DIV/0!</v>
      </c>
      <c r="AE14" s="299" t="s">
        <v>49</v>
      </c>
      <c r="AF14" s="307">
        <f>'Tab 3 - Current Schedule'!AF14</f>
        <v>0</v>
      </c>
      <c r="AG14" s="300">
        <f>('Tab 1-Enter Office Information'!C90)</f>
        <v>0</v>
      </c>
      <c r="AH14" s="307">
        <f>'Tab 3 - Current Schedule'!AH14</f>
        <v>0</v>
      </c>
      <c r="AI14" s="387" t="e">
        <f>AH14/$Q$3</f>
        <v>#DIV/0!</v>
      </c>
      <c r="AX14" s="112">
        <v>10</v>
      </c>
      <c r="BD14" s="169" t="s">
        <v>196</v>
      </c>
      <c r="BE14" s="74">
        <f t="shared" si="1"/>
        <v>0</v>
      </c>
      <c r="BF14" s="74">
        <f t="shared" si="2"/>
        <v>0</v>
      </c>
      <c r="BG14" s="74">
        <f t="shared" si="3"/>
        <v>0</v>
      </c>
      <c r="BH14" s="74">
        <f t="shared" si="4"/>
        <v>0</v>
      </c>
      <c r="BI14" s="74">
        <f t="shared" si="5"/>
        <v>0</v>
      </c>
      <c r="BJ14" s="401">
        <f t="shared" si="6"/>
        <v>0</v>
      </c>
    </row>
    <row r="15" spans="2:62" s="117" customFormat="1" ht="13.5" thickBot="1">
      <c r="B15" s="411" t="s">
        <v>318</v>
      </c>
      <c r="C15" s="413"/>
      <c r="D15" s="414">
        <f>IF(B13="1",Q3,IF(B13="2",R3,IF(B13="3",S3,IF(B13="4",T3,IF(B13="5",U3,IF(B13="6",V3,IF(B13="7",W3,IF(B13="8",X3,0))))))))</f>
        <v>0</v>
      </c>
      <c r="E15" s="385" t="s">
        <v>254</v>
      </c>
      <c r="F15" s="299" t="s">
        <v>50</v>
      </c>
      <c r="G15" s="300">
        <f>'Tab 3 - Current Schedule'!G15</f>
        <v>0</v>
      </c>
      <c r="H15" s="300">
        <f>('Tab 1-Enter Office Information'!C91)</f>
        <v>0</v>
      </c>
      <c r="I15" s="300">
        <f>'Tab 3 - Current Schedule'!I15</f>
        <v>0</v>
      </c>
      <c r="J15" s="387" t="e">
        <f>I15/$R$3</f>
        <v>#DIV/0!</v>
      </c>
      <c r="K15" s="299" t="s">
        <v>50</v>
      </c>
      <c r="L15" s="303">
        <f>'Tab 3 - Current Schedule'!L15</f>
        <v>0</v>
      </c>
      <c r="M15" s="300">
        <f>('Tab 1-Enter Office Information'!C91)</f>
        <v>0</v>
      </c>
      <c r="N15" s="303">
        <f>'Tab 3 - Current Schedule'!N15</f>
        <v>0</v>
      </c>
      <c r="O15" s="387" t="e">
        <f>N15/$R$3</f>
        <v>#DIV/0!</v>
      </c>
      <c r="P15" s="299" t="s">
        <v>50</v>
      </c>
      <c r="Q15" s="307">
        <f>'Tab 3 - Current Schedule'!Q15</f>
        <v>0</v>
      </c>
      <c r="R15" s="300">
        <f>('Tab 1-Enter Office Information'!C91)</f>
        <v>0</v>
      </c>
      <c r="S15" s="307">
        <f>'Tab 3 - Current Schedule'!S15</f>
        <v>0</v>
      </c>
      <c r="T15" s="387" t="e">
        <f>S15/$R$3</f>
        <v>#DIV/0!</v>
      </c>
      <c r="U15" s="299" t="s">
        <v>50</v>
      </c>
      <c r="V15" s="307">
        <f>'Tab 3 - Current Schedule'!V15</f>
        <v>0</v>
      </c>
      <c r="W15" s="300">
        <f>('Tab 1-Enter Office Information'!C91)</f>
        <v>0</v>
      </c>
      <c r="X15" s="307">
        <f>'Tab 3 - Current Schedule'!X15</f>
        <v>0</v>
      </c>
      <c r="Y15" s="387" t="e">
        <f>X15/$R$3</f>
        <v>#DIV/0!</v>
      </c>
      <c r="Z15" s="299" t="s">
        <v>50</v>
      </c>
      <c r="AA15" s="307">
        <f>'Tab 3 - Current Schedule'!AA15</f>
        <v>0</v>
      </c>
      <c r="AB15" s="300">
        <f>('Tab 1-Enter Office Information'!C91)</f>
        <v>0</v>
      </c>
      <c r="AC15" s="307">
        <f>'Tab 3 - Current Schedule'!AC15</f>
        <v>0</v>
      </c>
      <c r="AD15" s="387" t="e">
        <f>AC15/$R$3</f>
        <v>#DIV/0!</v>
      </c>
      <c r="AE15" s="299" t="s">
        <v>50</v>
      </c>
      <c r="AF15" s="307">
        <f>'Tab 3 - Current Schedule'!AF15</f>
        <v>0</v>
      </c>
      <c r="AG15" s="300">
        <f>('Tab 1-Enter Office Information'!C91)</f>
        <v>0</v>
      </c>
      <c r="AH15" s="307">
        <f>'Tab 3 - Current Schedule'!AH15</f>
        <v>0</v>
      </c>
      <c r="AI15" s="387" t="e">
        <f>AH15/$R$3</f>
        <v>#DIV/0!</v>
      </c>
      <c r="AX15" s="112">
        <v>11</v>
      </c>
      <c r="BD15" s="169" t="s">
        <v>197</v>
      </c>
      <c r="BE15" s="74">
        <f t="shared" si="1"/>
        <v>0</v>
      </c>
      <c r="BF15" s="74">
        <f t="shared" si="2"/>
        <v>0</v>
      </c>
      <c r="BG15" s="74">
        <f t="shared" si="3"/>
        <v>0</v>
      </c>
      <c r="BH15" s="74">
        <f t="shared" si="4"/>
        <v>0</v>
      </c>
      <c r="BI15" s="74">
        <f t="shared" si="5"/>
        <v>0</v>
      </c>
      <c r="BJ15" s="401">
        <f t="shared" si="6"/>
        <v>0</v>
      </c>
    </row>
    <row r="16" spans="3:62" s="117" customFormat="1" ht="13.5" thickBot="1">
      <c r="C16" s="389"/>
      <c r="D16" s="390" t="s">
        <v>256</v>
      </c>
      <c r="E16" s="386" t="s">
        <v>257</v>
      </c>
      <c r="F16" s="299" t="s">
        <v>51</v>
      </c>
      <c r="G16" s="300">
        <f>'Tab 3 - Current Schedule'!G16</f>
        <v>0</v>
      </c>
      <c r="H16" s="300">
        <f>('Tab 1-Enter Office Information'!C92)</f>
        <v>0</v>
      </c>
      <c r="I16" s="300">
        <f>'Tab 3 - Current Schedule'!I16</f>
        <v>0</v>
      </c>
      <c r="J16" s="387" t="e">
        <f>I16/$S$3</f>
        <v>#DIV/0!</v>
      </c>
      <c r="K16" s="299" t="s">
        <v>51</v>
      </c>
      <c r="L16" s="303">
        <f>'Tab 3 - Current Schedule'!L16</f>
        <v>0</v>
      </c>
      <c r="M16" s="300">
        <f>('Tab 1-Enter Office Information'!C92)</f>
        <v>0</v>
      </c>
      <c r="N16" s="303">
        <f>'Tab 3 - Current Schedule'!N16</f>
        <v>0</v>
      </c>
      <c r="O16" s="387" t="e">
        <f>N16/$S$3</f>
        <v>#DIV/0!</v>
      </c>
      <c r="P16" s="299" t="s">
        <v>51</v>
      </c>
      <c r="Q16" s="307">
        <f>'Tab 3 - Current Schedule'!Q16</f>
        <v>0</v>
      </c>
      <c r="R16" s="300">
        <f>('Tab 1-Enter Office Information'!C92)</f>
        <v>0</v>
      </c>
      <c r="S16" s="307">
        <f>'Tab 3 - Current Schedule'!S16</f>
        <v>0</v>
      </c>
      <c r="T16" s="387" t="e">
        <f>S16/$S$3</f>
        <v>#DIV/0!</v>
      </c>
      <c r="U16" s="299" t="s">
        <v>51</v>
      </c>
      <c r="V16" s="307">
        <f>'Tab 3 - Current Schedule'!V16</f>
        <v>0</v>
      </c>
      <c r="W16" s="300">
        <f>('Tab 1-Enter Office Information'!C92)</f>
        <v>0</v>
      </c>
      <c r="X16" s="307">
        <f>'Tab 3 - Current Schedule'!X16</f>
        <v>0</v>
      </c>
      <c r="Y16" s="387" t="e">
        <f>X16/$S$3</f>
        <v>#DIV/0!</v>
      </c>
      <c r="Z16" s="299" t="s">
        <v>51</v>
      </c>
      <c r="AA16" s="307">
        <f>'Tab 3 - Current Schedule'!AA16</f>
        <v>0</v>
      </c>
      <c r="AB16" s="300">
        <f>('Tab 1-Enter Office Information'!C92)</f>
        <v>0</v>
      </c>
      <c r="AC16" s="307">
        <f>'Tab 3 - Current Schedule'!AC16</f>
        <v>0</v>
      </c>
      <c r="AD16" s="387" t="e">
        <f>AC16/$S$3</f>
        <v>#DIV/0!</v>
      </c>
      <c r="AE16" s="299" t="s">
        <v>51</v>
      </c>
      <c r="AF16" s="307">
        <f>'Tab 3 - Current Schedule'!AF16</f>
        <v>0</v>
      </c>
      <c r="AG16" s="300">
        <f>('Tab 1-Enter Office Information'!C92)</f>
        <v>0</v>
      </c>
      <c r="AH16" s="307">
        <f>'Tab 3 - Current Schedule'!AH16</f>
        <v>0</v>
      </c>
      <c r="AI16" s="387" t="e">
        <f>AH16/$S$3</f>
        <v>#DIV/0!</v>
      </c>
      <c r="AX16" s="112">
        <v>12</v>
      </c>
      <c r="BD16" s="402" t="s">
        <v>198</v>
      </c>
      <c r="BE16" s="403">
        <f t="shared" si="1"/>
        <v>0</v>
      </c>
      <c r="BF16" s="403">
        <f t="shared" si="2"/>
        <v>0</v>
      </c>
      <c r="BG16" s="403">
        <f t="shared" si="3"/>
        <v>0</v>
      </c>
      <c r="BH16" s="403">
        <f t="shared" si="4"/>
        <v>0</v>
      </c>
      <c r="BI16" s="403">
        <f t="shared" si="5"/>
        <v>0</v>
      </c>
      <c r="BJ16" s="404">
        <f t="shared" si="6"/>
        <v>0</v>
      </c>
    </row>
    <row r="17" spans="3:35" s="117" customFormat="1" ht="12.75" thickBot="1">
      <c r="C17" s="389" t="s">
        <v>246</v>
      </c>
      <c r="D17" s="384">
        <f>D14</f>
        <v>0</v>
      </c>
      <c r="E17" s="391">
        <f aca="true" t="shared" si="7" ref="E17:E24">IF(D17&gt;=D$15,E$7-D$15,E$7-D17)</f>
        <v>0</v>
      </c>
      <c r="F17" s="299" t="s">
        <v>52</v>
      </c>
      <c r="G17" s="300">
        <f>'Tab 3 - Current Schedule'!G17</f>
        <v>0</v>
      </c>
      <c r="H17" s="300">
        <f>('Tab 1-Enter Office Information'!C93)</f>
        <v>0</v>
      </c>
      <c r="I17" s="300">
        <f>'Tab 3 - Current Schedule'!I17</f>
        <v>0</v>
      </c>
      <c r="J17" s="387" t="e">
        <f>I17/$T$3</f>
        <v>#DIV/0!</v>
      </c>
      <c r="K17" s="299" t="s">
        <v>52</v>
      </c>
      <c r="L17" s="303">
        <f>'Tab 3 - Current Schedule'!L17</f>
        <v>0</v>
      </c>
      <c r="M17" s="300">
        <f>('Tab 1-Enter Office Information'!C93)</f>
        <v>0</v>
      </c>
      <c r="N17" s="303">
        <f>'Tab 3 - Current Schedule'!N17</f>
        <v>0</v>
      </c>
      <c r="O17" s="387" t="e">
        <f>N17/$T$3</f>
        <v>#DIV/0!</v>
      </c>
      <c r="P17" s="299" t="s">
        <v>52</v>
      </c>
      <c r="Q17" s="307">
        <f>'Tab 3 - Current Schedule'!Q17</f>
        <v>0</v>
      </c>
      <c r="R17" s="300">
        <f>('Tab 1-Enter Office Information'!C93)</f>
        <v>0</v>
      </c>
      <c r="S17" s="307">
        <f>'Tab 3 - Current Schedule'!S17</f>
        <v>0</v>
      </c>
      <c r="T17" s="387" t="e">
        <f>S17/$T$3</f>
        <v>#DIV/0!</v>
      </c>
      <c r="U17" s="299" t="s">
        <v>52</v>
      </c>
      <c r="V17" s="307">
        <f>'Tab 3 - Current Schedule'!V17</f>
        <v>0</v>
      </c>
      <c r="W17" s="300">
        <f>('Tab 1-Enter Office Information'!C93)</f>
        <v>0</v>
      </c>
      <c r="X17" s="307">
        <f>'Tab 3 - Current Schedule'!X17</f>
        <v>0</v>
      </c>
      <c r="Y17" s="387" t="e">
        <f>X17/$T$3</f>
        <v>#DIV/0!</v>
      </c>
      <c r="Z17" s="299" t="s">
        <v>52</v>
      </c>
      <c r="AA17" s="307">
        <f>'Tab 3 - Current Schedule'!AA17</f>
        <v>0</v>
      </c>
      <c r="AB17" s="300">
        <f>('Tab 1-Enter Office Information'!C93)</f>
        <v>0</v>
      </c>
      <c r="AC17" s="307">
        <f>'Tab 3 - Current Schedule'!AC17</f>
        <v>0</v>
      </c>
      <c r="AD17" s="387" t="e">
        <f>AC17/$T$3</f>
        <v>#DIV/0!</v>
      </c>
      <c r="AE17" s="299" t="s">
        <v>52</v>
      </c>
      <c r="AF17" s="307">
        <f>'Tab 3 - Current Schedule'!AF17</f>
        <v>0</v>
      </c>
      <c r="AG17" s="300">
        <f>('Tab 1-Enter Office Information'!C93)</f>
        <v>0</v>
      </c>
      <c r="AH17" s="307">
        <f>'Tab 3 - Current Schedule'!AH17</f>
        <v>0</v>
      </c>
      <c r="AI17" s="387" t="e">
        <f>AH17/$T$3</f>
        <v>#DIV/0!</v>
      </c>
    </row>
    <row r="18" spans="3:56" s="117" customFormat="1" ht="12.75" thickBot="1">
      <c r="C18" s="392" t="s">
        <v>247</v>
      </c>
      <c r="D18" s="384">
        <f>D17-D15</f>
        <v>0</v>
      </c>
      <c r="E18" s="391">
        <f t="shared" si="7"/>
        <v>0</v>
      </c>
      <c r="F18" s="299" t="s">
        <v>53</v>
      </c>
      <c r="G18" s="300">
        <f>'Tab 3 - Current Schedule'!G18</f>
        <v>0</v>
      </c>
      <c r="H18" s="300">
        <f>('Tab 1-Enter Office Information'!C94)</f>
        <v>0</v>
      </c>
      <c r="I18" s="300">
        <f>'Tab 3 - Current Schedule'!I18</f>
        <v>0</v>
      </c>
      <c r="J18" s="387" t="e">
        <f>I18/$U$3</f>
        <v>#DIV/0!</v>
      </c>
      <c r="K18" s="299" t="s">
        <v>53</v>
      </c>
      <c r="L18" s="303">
        <f>'Tab 3 - Current Schedule'!L18</f>
        <v>0</v>
      </c>
      <c r="M18" s="300">
        <f>('Tab 1-Enter Office Information'!C94)</f>
        <v>0</v>
      </c>
      <c r="N18" s="303">
        <f>'Tab 3 - Current Schedule'!N18</f>
        <v>0</v>
      </c>
      <c r="O18" s="387" t="e">
        <f>N18/$U$3</f>
        <v>#DIV/0!</v>
      </c>
      <c r="P18" s="299" t="s">
        <v>53</v>
      </c>
      <c r="Q18" s="307">
        <f>'Tab 3 - Current Schedule'!Q18</f>
        <v>0</v>
      </c>
      <c r="R18" s="300">
        <f>('Tab 1-Enter Office Information'!C94)</f>
        <v>0</v>
      </c>
      <c r="S18" s="307">
        <f>'Tab 3 - Current Schedule'!S18</f>
        <v>0</v>
      </c>
      <c r="T18" s="387" t="e">
        <f>S18/$U$3</f>
        <v>#DIV/0!</v>
      </c>
      <c r="U18" s="299" t="s">
        <v>53</v>
      </c>
      <c r="V18" s="307">
        <f>'Tab 3 - Current Schedule'!V18</f>
        <v>0</v>
      </c>
      <c r="W18" s="300">
        <f>('Tab 1-Enter Office Information'!C94)</f>
        <v>0</v>
      </c>
      <c r="X18" s="307">
        <f>'Tab 3 - Current Schedule'!X18</f>
        <v>0</v>
      </c>
      <c r="Y18" s="387" t="e">
        <f>X18/$U$3</f>
        <v>#DIV/0!</v>
      </c>
      <c r="Z18" s="299" t="s">
        <v>53</v>
      </c>
      <c r="AA18" s="307">
        <f>'Tab 3 - Current Schedule'!AA18</f>
        <v>0</v>
      </c>
      <c r="AB18" s="300">
        <f>('Tab 1-Enter Office Information'!C94)</f>
        <v>0</v>
      </c>
      <c r="AC18" s="307">
        <f>'Tab 3 - Current Schedule'!AC18</f>
        <v>0</v>
      </c>
      <c r="AD18" s="387" t="e">
        <f>AC18/$U$3</f>
        <v>#DIV/0!</v>
      </c>
      <c r="AE18" s="299" t="s">
        <v>53</v>
      </c>
      <c r="AF18" s="307">
        <f>'Tab 3 - Current Schedule'!AF18</f>
        <v>0</v>
      </c>
      <c r="AG18" s="300">
        <f>('Tab 1-Enter Office Information'!C94)</f>
        <v>0</v>
      </c>
      <c r="AH18" s="307">
        <f>'Tab 3 - Current Schedule'!AH18</f>
        <v>0</v>
      </c>
      <c r="AI18" s="387" t="e">
        <f>AH18/$U$3</f>
        <v>#DIV/0!</v>
      </c>
      <c r="BD18" s="117" t="s">
        <v>316</v>
      </c>
    </row>
    <row r="19" spans="3:57" s="117" customFormat="1" ht="12.75" thickBot="1">
      <c r="C19" s="389" t="s">
        <v>248</v>
      </c>
      <c r="D19" s="384">
        <f>D18-D15</f>
        <v>0</v>
      </c>
      <c r="E19" s="391">
        <f t="shared" si="7"/>
        <v>0</v>
      </c>
      <c r="F19" s="299" t="s">
        <v>54</v>
      </c>
      <c r="G19" s="300">
        <f>'Tab 3 - Current Schedule'!G19</f>
        <v>0</v>
      </c>
      <c r="H19" s="300">
        <f>('Tab 1-Enter Office Information'!C95)</f>
        <v>0</v>
      </c>
      <c r="I19" s="300">
        <f>'Tab 3 - Current Schedule'!I19</f>
        <v>0</v>
      </c>
      <c r="J19" s="387" t="e">
        <f>I19/$V$3</f>
        <v>#DIV/0!</v>
      </c>
      <c r="K19" s="299" t="s">
        <v>54</v>
      </c>
      <c r="L19" s="303">
        <f>'Tab 3 - Current Schedule'!L19</f>
        <v>0</v>
      </c>
      <c r="M19" s="300">
        <f>('Tab 1-Enter Office Information'!C95)</f>
        <v>0</v>
      </c>
      <c r="N19" s="303">
        <f>'Tab 3 - Current Schedule'!N19</f>
        <v>0</v>
      </c>
      <c r="O19" s="387" t="e">
        <f>N19/$V$3</f>
        <v>#DIV/0!</v>
      </c>
      <c r="P19" s="299" t="s">
        <v>54</v>
      </c>
      <c r="Q19" s="307">
        <f>'Tab 3 - Current Schedule'!Q19</f>
        <v>0</v>
      </c>
      <c r="R19" s="300">
        <f>('Tab 1-Enter Office Information'!C95)</f>
        <v>0</v>
      </c>
      <c r="S19" s="307">
        <f>'Tab 3 - Current Schedule'!S19</f>
        <v>0</v>
      </c>
      <c r="T19" s="387" t="e">
        <f>S19/$V$3</f>
        <v>#DIV/0!</v>
      </c>
      <c r="U19" s="299" t="s">
        <v>54</v>
      </c>
      <c r="V19" s="307">
        <f>'Tab 3 - Current Schedule'!V19</f>
        <v>0</v>
      </c>
      <c r="W19" s="300">
        <f>('Tab 1-Enter Office Information'!C95)</f>
        <v>0</v>
      </c>
      <c r="X19" s="307">
        <f>'Tab 3 - Current Schedule'!X19</f>
        <v>0</v>
      </c>
      <c r="Y19" s="387" t="e">
        <f>X19/$V$3</f>
        <v>#DIV/0!</v>
      </c>
      <c r="Z19" s="299" t="s">
        <v>54</v>
      </c>
      <c r="AA19" s="307">
        <f>'Tab 3 - Current Schedule'!AA19</f>
        <v>0</v>
      </c>
      <c r="AB19" s="300">
        <f>('Tab 1-Enter Office Information'!C95)</f>
        <v>0</v>
      </c>
      <c r="AC19" s="307">
        <f>'Tab 3 - Current Schedule'!AC19</f>
        <v>0</v>
      </c>
      <c r="AD19" s="387" t="e">
        <f>AC19/$V$3</f>
        <v>#DIV/0!</v>
      </c>
      <c r="AE19" s="299" t="s">
        <v>54</v>
      </c>
      <c r="AF19" s="307">
        <f>'Tab 3 - Current Schedule'!AF19</f>
        <v>0</v>
      </c>
      <c r="AG19" s="300">
        <f>('Tab 1-Enter Office Information'!C95)</f>
        <v>0</v>
      </c>
      <c r="AH19" s="307">
        <f>'Tab 3 - Current Schedule'!AH19</f>
        <v>0</v>
      </c>
      <c r="AI19" s="387" t="e">
        <f>AH19/$V$3</f>
        <v>#DIV/0!</v>
      </c>
      <c r="BD19" s="405" t="s">
        <v>268</v>
      </c>
      <c r="BE19" s="406">
        <f>BE9</f>
        <v>0</v>
      </c>
    </row>
    <row r="20" spans="2:57" s="117" customFormat="1" ht="12.75" thickBot="1">
      <c r="B20" s="125"/>
      <c r="C20" s="389" t="s">
        <v>249</v>
      </c>
      <c r="D20" s="384">
        <f>D19-D15</f>
        <v>0</v>
      </c>
      <c r="E20" s="391">
        <f t="shared" si="7"/>
        <v>0</v>
      </c>
      <c r="F20" s="299" t="s">
        <v>63</v>
      </c>
      <c r="G20" s="300">
        <f>'Tab 3 - Current Schedule'!G20</f>
        <v>0</v>
      </c>
      <c r="H20" s="300">
        <f>('Tab 1-Enter Office Information'!C96)</f>
        <v>0</v>
      </c>
      <c r="I20" s="300">
        <f>'Tab 3 - Current Schedule'!I20</f>
        <v>0</v>
      </c>
      <c r="J20" s="387" t="e">
        <f>I20/$W$3</f>
        <v>#DIV/0!</v>
      </c>
      <c r="K20" s="299" t="s">
        <v>63</v>
      </c>
      <c r="L20" s="303">
        <f>'Tab 3 - Current Schedule'!L20</f>
        <v>0</v>
      </c>
      <c r="M20" s="300">
        <f>('Tab 1-Enter Office Information'!C96)</f>
        <v>0</v>
      </c>
      <c r="N20" s="303">
        <f>'Tab 3 - Current Schedule'!N20</f>
        <v>0</v>
      </c>
      <c r="O20" s="387" t="e">
        <f>N20/$W$3</f>
        <v>#DIV/0!</v>
      </c>
      <c r="P20" s="299" t="s">
        <v>63</v>
      </c>
      <c r="Q20" s="307">
        <f>'Tab 3 - Current Schedule'!Q20</f>
        <v>0</v>
      </c>
      <c r="R20" s="300">
        <f>('Tab 1-Enter Office Information'!C96)</f>
        <v>0</v>
      </c>
      <c r="S20" s="307">
        <f>'Tab 3 - Current Schedule'!S20</f>
        <v>0</v>
      </c>
      <c r="T20" s="387" t="e">
        <f>S20/$W$3</f>
        <v>#DIV/0!</v>
      </c>
      <c r="U20" s="299" t="s">
        <v>63</v>
      </c>
      <c r="V20" s="307">
        <f>'Tab 3 - Current Schedule'!V20</f>
        <v>0</v>
      </c>
      <c r="W20" s="300">
        <f>('Tab 1-Enter Office Information'!C96)</f>
        <v>0</v>
      </c>
      <c r="X20" s="307">
        <f>'Tab 3 - Current Schedule'!X20</f>
        <v>0</v>
      </c>
      <c r="Y20" s="387" t="e">
        <f>X20/$W$3</f>
        <v>#DIV/0!</v>
      </c>
      <c r="Z20" s="299" t="s">
        <v>63</v>
      </c>
      <c r="AA20" s="307">
        <f>'Tab 3 - Current Schedule'!AA20</f>
        <v>0</v>
      </c>
      <c r="AB20" s="300">
        <f>('Tab 1-Enter Office Information'!C96)</f>
        <v>0</v>
      </c>
      <c r="AC20" s="307">
        <f>'Tab 3 - Current Schedule'!AC20</f>
        <v>0</v>
      </c>
      <c r="AD20" s="387" t="e">
        <f>AC20/$W$3</f>
        <v>#DIV/0!</v>
      </c>
      <c r="AE20" s="299" t="s">
        <v>63</v>
      </c>
      <c r="AF20" s="307">
        <f>'Tab 3 - Current Schedule'!AF20</f>
        <v>0</v>
      </c>
      <c r="AG20" s="300">
        <f>('Tab 1-Enter Office Information'!C96)</f>
        <v>0</v>
      </c>
      <c r="AH20" s="307">
        <f>'Tab 3 - Current Schedule'!AH20</f>
        <v>0</v>
      </c>
      <c r="AI20" s="387" t="e">
        <f>AH20/$W$3</f>
        <v>#DIV/0!</v>
      </c>
      <c r="BD20" s="144" t="s">
        <v>269</v>
      </c>
      <c r="BE20" s="407">
        <f>BE10</f>
        <v>0</v>
      </c>
    </row>
    <row r="21" spans="2:57" s="117" customFormat="1" ht="12.75" thickBot="1">
      <c r="B21" s="125"/>
      <c r="C21" s="389" t="s">
        <v>250</v>
      </c>
      <c r="D21" s="384">
        <f>D20-D17</f>
        <v>0</v>
      </c>
      <c r="E21" s="391">
        <f t="shared" si="7"/>
        <v>0</v>
      </c>
      <c r="F21" s="299" t="s">
        <v>64</v>
      </c>
      <c r="G21" s="300">
        <f>'Tab 3 - Current Schedule'!G21</f>
        <v>0</v>
      </c>
      <c r="H21" s="300">
        <f>('Tab 1-Enter Office Information'!C97)</f>
        <v>0</v>
      </c>
      <c r="I21" s="300">
        <f>'Tab 3 - Current Schedule'!I21</f>
        <v>0</v>
      </c>
      <c r="J21" s="387" t="e">
        <f>I21/$X$3</f>
        <v>#DIV/0!</v>
      </c>
      <c r="K21" s="299" t="s">
        <v>64</v>
      </c>
      <c r="L21" s="303">
        <f>'Tab 3 - Current Schedule'!L21</f>
        <v>0</v>
      </c>
      <c r="M21" s="300">
        <f>('Tab 1-Enter Office Information'!C97)</f>
        <v>0</v>
      </c>
      <c r="N21" s="303">
        <f>'Tab 3 - Current Schedule'!N21</f>
        <v>0</v>
      </c>
      <c r="O21" s="387" t="e">
        <f>N21/$X$3</f>
        <v>#DIV/0!</v>
      </c>
      <c r="P21" s="299" t="s">
        <v>64</v>
      </c>
      <c r="Q21" s="307">
        <f>'Tab 3 - Current Schedule'!Q21</f>
        <v>0</v>
      </c>
      <c r="R21" s="300">
        <f>('Tab 1-Enter Office Information'!C97)</f>
        <v>0</v>
      </c>
      <c r="S21" s="307">
        <f>'Tab 3 - Current Schedule'!S21</f>
        <v>0</v>
      </c>
      <c r="T21" s="387" t="e">
        <f>S21/$X$3</f>
        <v>#DIV/0!</v>
      </c>
      <c r="U21" s="299" t="s">
        <v>64</v>
      </c>
      <c r="V21" s="307">
        <f>'Tab 3 - Current Schedule'!V21</f>
        <v>0</v>
      </c>
      <c r="W21" s="300">
        <f>('Tab 1-Enter Office Information'!C97)</f>
        <v>0</v>
      </c>
      <c r="X21" s="307">
        <f>'Tab 3 - Current Schedule'!X21</f>
        <v>0</v>
      </c>
      <c r="Y21" s="387" t="e">
        <f>X21/$X$3</f>
        <v>#DIV/0!</v>
      </c>
      <c r="Z21" s="299" t="s">
        <v>64</v>
      </c>
      <c r="AA21" s="307">
        <f>'Tab 3 - Current Schedule'!AA21</f>
        <v>0</v>
      </c>
      <c r="AB21" s="300">
        <f>('Tab 1-Enter Office Information'!C97)</f>
        <v>0</v>
      </c>
      <c r="AC21" s="307">
        <f>'Tab 3 - Current Schedule'!AC21</f>
        <v>0</v>
      </c>
      <c r="AD21" s="387" t="e">
        <f>AC21/$X$3</f>
        <v>#DIV/0!</v>
      </c>
      <c r="AE21" s="299" t="s">
        <v>64</v>
      </c>
      <c r="AF21" s="307">
        <f>'Tab 3 - Current Schedule'!AF21</f>
        <v>0</v>
      </c>
      <c r="AG21" s="300">
        <f>('Tab 1-Enter Office Information'!C97)</f>
        <v>0</v>
      </c>
      <c r="AH21" s="307">
        <f>'Tab 3 - Current Schedule'!AH21</f>
        <v>0</v>
      </c>
      <c r="AI21" s="387" t="e">
        <f>AH21/$X$3</f>
        <v>#DIV/0!</v>
      </c>
      <c r="AY21" s="117" t="s">
        <v>260</v>
      </c>
      <c r="BD21" s="144" t="s">
        <v>270</v>
      </c>
      <c r="BE21" s="407">
        <f aca="true" t="shared" si="8" ref="BE21:BE26">BE11</f>
        <v>0</v>
      </c>
    </row>
    <row r="22" spans="3:57" s="117" customFormat="1" ht="12.75" thickBot="1">
      <c r="C22" s="389" t="s">
        <v>252</v>
      </c>
      <c r="D22" s="384">
        <f>D21-D18</f>
        <v>0</v>
      </c>
      <c r="E22" s="391">
        <f t="shared" si="7"/>
        <v>0</v>
      </c>
      <c r="F22" s="301" t="s">
        <v>43</v>
      </c>
      <c r="G22" s="297">
        <f>'Tab 3 - Current Schedule'!G22</f>
        <v>0</v>
      </c>
      <c r="H22" s="298"/>
      <c r="I22" s="298">
        <f>'Tab 3 - Current Schedule'!I22</f>
        <v>0</v>
      </c>
      <c r="J22" s="313"/>
      <c r="K22" s="301" t="s">
        <v>43</v>
      </c>
      <c r="L22" s="297">
        <f>'Tab 3 - Current Schedule'!L22</f>
        <v>0</v>
      </c>
      <c r="M22" s="297"/>
      <c r="N22" s="297">
        <f>'Tab 3 - Current Schedule'!N22</f>
        <v>0</v>
      </c>
      <c r="O22" s="313"/>
      <c r="P22" s="301" t="s">
        <v>43</v>
      </c>
      <c r="Q22" s="298">
        <f>'Tab 3 - Current Schedule'!Q22</f>
        <v>0</v>
      </c>
      <c r="R22" s="298"/>
      <c r="S22" s="298">
        <f>'Tab 3 - Current Schedule'!S22</f>
        <v>0</v>
      </c>
      <c r="T22" s="313"/>
      <c r="U22" s="301" t="s">
        <v>43</v>
      </c>
      <c r="V22" s="298">
        <f>'Tab 3 - Current Schedule'!V22</f>
        <v>0</v>
      </c>
      <c r="W22" s="298"/>
      <c r="X22" s="298">
        <f>'Tab 3 - Current Schedule'!X22</f>
        <v>0</v>
      </c>
      <c r="Y22" s="313"/>
      <c r="Z22" s="301" t="s">
        <v>43</v>
      </c>
      <c r="AA22" s="298">
        <f>'Tab 3 - Current Schedule'!AA22</f>
        <v>0</v>
      </c>
      <c r="AB22" s="298"/>
      <c r="AC22" s="298">
        <f>'Tab 3 - Current Schedule'!AC22</f>
        <v>0</v>
      </c>
      <c r="AD22" s="313"/>
      <c r="AE22" s="301" t="s">
        <v>43</v>
      </c>
      <c r="AF22" s="298">
        <f>'Tab 3 - Current Schedule'!AF22</f>
        <v>0</v>
      </c>
      <c r="AG22" s="298"/>
      <c r="AH22" s="298">
        <f>'Tab 3 - Current Schedule'!AH22</f>
        <v>0</v>
      </c>
      <c r="AI22" s="289"/>
      <c r="AY22" s="117" t="s">
        <v>261</v>
      </c>
      <c r="BD22" s="144" t="s">
        <v>271</v>
      </c>
      <c r="BE22" s="407">
        <f t="shared" si="8"/>
        <v>0</v>
      </c>
    </row>
    <row r="23" spans="3:57" s="117" customFormat="1" ht="12.75" thickBot="1">
      <c r="C23" s="389" t="s">
        <v>251</v>
      </c>
      <c r="D23" s="384">
        <f>D22-D19</f>
        <v>0</v>
      </c>
      <c r="E23" s="391">
        <f t="shared" si="7"/>
        <v>0</v>
      </c>
      <c r="F23" s="301" t="s">
        <v>44</v>
      </c>
      <c r="G23" s="297">
        <f>'Tab 3 - Current Schedule'!G23</f>
        <v>0</v>
      </c>
      <c r="H23" s="298"/>
      <c r="I23" s="298">
        <f>'Tab 3 - Current Schedule'!I23</f>
        <v>0</v>
      </c>
      <c r="J23" s="313"/>
      <c r="K23" s="301" t="s">
        <v>44</v>
      </c>
      <c r="L23" s="297">
        <f>'Tab 3 - Current Schedule'!L23</f>
        <v>0</v>
      </c>
      <c r="M23" s="297"/>
      <c r="N23" s="297">
        <f>'Tab 3 - Current Schedule'!N23</f>
        <v>0</v>
      </c>
      <c r="O23" s="313"/>
      <c r="P23" s="301" t="s">
        <v>44</v>
      </c>
      <c r="Q23" s="298">
        <f>'Tab 3 - Current Schedule'!Q23</f>
        <v>0</v>
      </c>
      <c r="R23" s="298"/>
      <c r="S23" s="298">
        <f>'Tab 3 - Current Schedule'!S23</f>
        <v>0</v>
      </c>
      <c r="T23" s="313"/>
      <c r="U23" s="301" t="s">
        <v>44</v>
      </c>
      <c r="V23" s="298">
        <f>'Tab 3 - Current Schedule'!V23</f>
        <v>0</v>
      </c>
      <c r="W23" s="298"/>
      <c r="X23" s="298">
        <f>'Tab 3 - Current Schedule'!X23</f>
        <v>0</v>
      </c>
      <c r="Y23" s="313"/>
      <c r="Z23" s="301" t="s">
        <v>44</v>
      </c>
      <c r="AA23" s="298">
        <f>'Tab 3 - Current Schedule'!AA23</f>
        <v>0</v>
      </c>
      <c r="AB23" s="298"/>
      <c r="AC23" s="298">
        <f>'Tab 3 - Current Schedule'!AC23</f>
        <v>0</v>
      </c>
      <c r="AD23" s="313"/>
      <c r="AE23" s="301" t="s">
        <v>44</v>
      </c>
      <c r="AF23" s="298">
        <f>'Tab 3 - Current Schedule'!AF23</f>
        <v>0</v>
      </c>
      <c r="AG23" s="298"/>
      <c r="AH23" s="298">
        <f>'Tab 3 - Current Schedule'!AH23</f>
        <v>0</v>
      </c>
      <c r="AI23" s="289"/>
      <c r="AY23" s="117" t="s">
        <v>262</v>
      </c>
      <c r="BD23" s="144" t="s">
        <v>272</v>
      </c>
      <c r="BE23" s="407">
        <f t="shared" si="8"/>
        <v>0</v>
      </c>
    </row>
    <row r="24" spans="3:57" s="117" customFormat="1" ht="12.75" thickBot="1">
      <c r="C24" s="393" t="s">
        <v>253</v>
      </c>
      <c r="D24" s="394">
        <f>D23-D20</f>
        <v>0</v>
      </c>
      <c r="E24" s="395">
        <f t="shared" si="7"/>
        <v>0</v>
      </c>
      <c r="F24" s="301" t="s">
        <v>46</v>
      </c>
      <c r="G24" s="297">
        <f>'Tab 3 - Current Schedule'!G24</f>
        <v>0</v>
      </c>
      <c r="H24" s="298"/>
      <c r="I24" s="298">
        <f>'Tab 3 - Current Schedule'!I24</f>
        <v>0</v>
      </c>
      <c r="J24" s="313"/>
      <c r="K24" s="301" t="s">
        <v>46</v>
      </c>
      <c r="L24" s="297">
        <f>'Tab 3 - Current Schedule'!L24</f>
        <v>0</v>
      </c>
      <c r="M24" s="297"/>
      <c r="N24" s="297">
        <f>'Tab 3 - Current Schedule'!N24</f>
        <v>0</v>
      </c>
      <c r="O24" s="313"/>
      <c r="P24" s="301" t="s">
        <v>46</v>
      </c>
      <c r="Q24" s="298">
        <f>'Tab 3 - Current Schedule'!Q24</f>
        <v>0</v>
      </c>
      <c r="R24" s="298"/>
      <c r="S24" s="298">
        <f>'Tab 3 - Current Schedule'!S24</f>
        <v>0</v>
      </c>
      <c r="T24" s="313"/>
      <c r="U24" s="301" t="s">
        <v>46</v>
      </c>
      <c r="V24" s="298">
        <f>'Tab 3 - Current Schedule'!V24</f>
        <v>0</v>
      </c>
      <c r="W24" s="298"/>
      <c r="X24" s="298">
        <f>'Tab 3 - Current Schedule'!X24</f>
        <v>0</v>
      </c>
      <c r="Y24" s="313"/>
      <c r="Z24" s="301" t="s">
        <v>46</v>
      </c>
      <c r="AA24" s="298">
        <f>'Tab 3 - Current Schedule'!AA24</f>
        <v>0</v>
      </c>
      <c r="AB24" s="298"/>
      <c r="AC24" s="298">
        <f>'Tab 3 - Current Schedule'!AC24</f>
        <v>0</v>
      </c>
      <c r="AD24" s="313"/>
      <c r="AE24" s="301" t="s">
        <v>46</v>
      </c>
      <c r="AF24" s="298">
        <f>'Tab 3 - Current Schedule'!AF24</f>
        <v>0</v>
      </c>
      <c r="AG24" s="298"/>
      <c r="AH24" s="298">
        <f>'Tab 3 - Current Schedule'!AH24</f>
        <v>0</v>
      </c>
      <c r="AI24" s="289"/>
      <c r="AY24" s="117" t="s">
        <v>263</v>
      </c>
      <c r="BD24" s="144" t="s">
        <v>273</v>
      </c>
      <c r="BE24" s="407">
        <f t="shared" si="8"/>
        <v>0</v>
      </c>
    </row>
    <row r="25" spans="6:57" s="117" customFormat="1" ht="12.75" thickBot="1">
      <c r="F25" s="301" t="s">
        <v>47</v>
      </c>
      <c r="G25" s="297">
        <f>'Tab 3 - Current Schedule'!G25</f>
        <v>0</v>
      </c>
      <c r="H25" s="298"/>
      <c r="I25" s="298">
        <f>'Tab 3 - Current Schedule'!I25</f>
        <v>0</v>
      </c>
      <c r="J25" s="313"/>
      <c r="K25" s="301" t="s">
        <v>47</v>
      </c>
      <c r="L25" s="297">
        <f>'Tab 3 - Current Schedule'!L25</f>
        <v>0</v>
      </c>
      <c r="M25" s="297"/>
      <c r="N25" s="297">
        <f>'Tab 3 - Current Schedule'!N25</f>
        <v>0</v>
      </c>
      <c r="O25" s="313"/>
      <c r="P25" s="301" t="s">
        <v>47</v>
      </c>
      <c r="Q25" s="298">
        <f>'Tab 3 - Current Schedule'!Q25</f>
        <v>0</v>
      </c>
      <c r="R25" s="298"/>
      <c r="S25" s="298">
        <f>'Tab 3 - Current Schedule'!S25</f>
        <v>0</v>
      </c>
      <c r="T25" s="313"/>
      <c r="U25" s="301" t="s">
        <v>47</v>
      </c>
      <c r="V25" s="298">
        <f>'Tab 3 - Current Schedule'!V25</f>
        <v>0</v>
      </c>
      <c r="W25" s="298"/>
      <c r="X25" s="298">
        <f>'Tab 3 - Current Schedule'!X25</f>
        <v>0</v>
      </c>
      <c r="Y25" s="313"/>
      <c r="Z25" s="301" t="s">
        <v>47</v>
      </c>
      <c r="AA25" s="298">
        <f>'Tab 3 - Current Schedule'!AA25</f>
        <v>0</v>
      </c>
      <c r="AB25" s="298"/>
      <c r="AC25" s="298">
        <f>'Tab 3 - Current Schedule'!AC25</f>
        <v>0</v>
      </c>
      <c r="AD25" s="313"/>
      <c r="AE25" s="301" t="s">
        <v>47</v>
      </c>
      <c r="AF25" s="298">
        <f>'Tab 3 - Current Schedule'!AF25</f>
        <v>0</v>
      </c>
      <c r="AG25" s="298"/>
      <c r="AH25" s="298">
        <f>'Tab 3 - Current Schedule'!AH25</f>
        <v>0</v>
      </c>
      <c r="AI25" s="289"/>
      <c r="AJ25" s="152"/>
      <c r="AY25" s="117" t="s">
        <v>264</v>
      </c>
      <c r="BD25" s="144" t="s">
        <v>274</v>
      </c>
      <c r="BE25" s="407">
        <f t="shared" si="8"/>
        <v>0</v>
      </c>
    </row>
    <row r="26" spans="5:57" s="117" customFormat="1" ht="12.75" thickBot="1">
      <c r="E26" s="162"/>
      <c r="F26" s="301" t="s">
        <v>48</v>
      </c>
      <c r="G26" s="297">
        <f>'Tab 3 - Current Schedule'!G26</f>
        <v>0</v>
      </c>
      <c r="H26" s="298"/>
      <c r="I26" s="298">
        <f>'Tab 3 - Current Schedule'!I26</f>
        <v>0</v>
      </c>
      <c r="J26" s="313"/>
      <c r="K26" s="301" t="s">
        <v>48</v>
      </c>
      <c r="L26" s="297">
        <f>'Tab 3 - Current Schedule'!L26</f>
        <v>0</v>
      </c>
      <c r="M26" s="297"/>
      <c r="N26" s="297">
        <f>'Tab 3 - Current Schedule'!N26</f>
        <v>0</v>
      </c>
      <c r="O26" s="313"/>
      <c r="P26" s="301" t="s">
        <v>48</v>
      </c>
      <c r="Q26" s="298">
        <f>'Tab 3 - Current Schedule'!Q26</f>
        <v>0</v>
      </c>
      <c r="R26" s="298"/>
      <c r="S26" s="298">
        <f>'Tab 3 - Current Schedule'!S26</f>
        <v>0</v>
      </c>
      <c r="T26" s="313"/>
      <c r="U26" s="301" t="s">
        <v>48</v>
      </c>
      <c r="V26" s="298">
        <f>'Tab 3 - Current Schedule'!V26</f>
        <v>0</v>
      </c>
      <c r="W26" s="298"/>
      <c r="X26" s="298">
        <f>'Tab 3 - Current Schedule'!X26</f>
        <v>0</v>
      </c>
      <c r="Y26" s="313"/>
      <c r="Z26" s="301" t="s">
        <v>48</v>
      </c>
      <c r="AA26" s="298">
        <f>'Tab 3 - Current Schedule'!AA26</f>
        <v>0</v>
      </c>
      <c r="AB26" s="298"/>
      <c r="AC26" s="298">
        <f>'Tab 3 - Current Schedule'!AC26</f>
        <v>0</v>
      </c>
      <c r="AD26" s="313"/>
      <c r="AE26" s="301" t="s">
        <v>48</v>
      </c>
      <c r="AF26" s="298">
        <f>'Tab 3 - Current Schedule'!AF26</f>
        <v>0</v>
      </c>
      <c r="AG26" s="298"/>
      <c r="AH26" s="298">
        <f>'Tab 3 - Current Schedule'!AH26</f>
        <v>0</v>
      </c>
      <c r="AI26" s="289"/>
      <c r="AJ26" s="152"/>
      <c r="AY26" s="117" t="s">
        <v>265</v>
      </c>
      <c r="BD26" s="144" t="s">
        <v>275</v>
      </c>
      <c r="BE26" s="407">
        <f t="shared" si="8"/>
        <v>0</v>
      </c>
    </row>
    <row r="27" spans="4:57" s="117" customFormat="1" ht="12.75" thickBot="1">
      <c r="D27" s="162" t="s">
        <v>212</v>
      </c>
      <c r="F27" s="302" t="s">
        <v>23</v>
      </c>
      <c r="G27" s="297">
        <f>'Tab 3 - Current Schedule'!G27</f>
        <v>0</v>
      </c>
      <c r="H27" s="298"/>
      <c r="I27" s="298">
        <f>'Tab 3 - Current Schedule'!I27</f>
        <v>0</v>
      </c>
      <c r="J27" s="313"/>
      <c r="K27" s="302" t="s">
        <v>23</v>
      </c>
      <c r="L27" s="304">
        <f>L13+L22+L23+L24+L25+L26</f>
        <v>0</v>
      </c>
      <c r="M27" s="305"/>
      <c r="N27" s="306">
        <f>N13+N22+N23+N24+N25+N26</f>
        <v>0</v>
      </c>
      <c r="O27" s="313"/>
      <c r="P27" s="302" t="s">
        <v>23</v>
      </c>
      <c r="Q27" s="304">
        <f>Q13+Q22+Q23+Q24+Q25+Q26</f>
        <v>0</v>
      </c>
      <c r="R27" s="305"/>
      <c r="S27" s="306">
        <f>S13+S22+S23+S24+S25+S26</f>
        <v>0</v>
      </c>
      <c r="T27" s="313"/>
      <c r="U27" s="302" t="s">
        <v>23</v>
      </c>
      <c r="V27" s="304">
        <f>V13+V22+V23+V24+V25+V26</f>
        <v>0</v>
      </c>
      <c r="W27" s="305"/>
      <c r="X27" s="306">
        <f>X13+X22+X23+X24+X25+X26</f>
        <v>0</v>
      </c>
      <c r="Y27" s="313"/>
      <c r="Z27" s="302" t="s">
        <v>23</v>
      </c>
      <c r="AA27" s="304">
        <f>AA13+AA22+AA23+AA24+AA25+AA26</f>
        <v>0</v>
      </c>
      <c r="AB27" s="305"/>
      <c r="AC27" s="306">
        <f>AC13+AC22+AC23+AC24+AC25+AC26</f>
        <v>0</v>
      </c>
      <c r="AD27" s="313"/>
      <c r="AE27" s="302" t="s">
        <v>23</v>
      </c>
      <c r="AF27" s="304">
        <f>AF13+AF22+AF23+AF24+AF25+AF26</f>
        <v>0</v>
      </c>
      <c r="AG27" s="308"/>
      <c r="AH27" s="308">
        <f>AH13+AH22+AH23+AH24+AH25+AH26</f>
        <v>0</v>
      </c>
      <c r="AI27" s="120"/>
      <c r="AJ27" s="540"/>
      <c r="AK27" s="540"/>
      <c r="AY27" s="117" t="s">
        <v>266</v>
      </c>
      <c r="BD27" s="144" t="s">
        <v>276</v>
      </c>
      <c r="BE27" s="407">
        <f>BF9</f>
        <v>0</v>
      </c>
    </row>
    <row r="28" spans="4:57" ht="13.5" thickBot="1">
      <c r="D28" s="117">
        <f>'Tab 3 - Current Schedule'!D28</f>
        <v>0</v>
      </c>
      <c r="F28" s="519" t="s">
        <v>12</v>
      </c>
      <c r="G28" s="521"/>
      <c r="H28" s="521"/>
      <c r="I28" s="520"/>
      <c r="J28" s="85"/>
      <c r="K28" s="519" t="s">
        <v>13</v>
      </c>
      <c r="L28" s="521"/>
      <c r="M28" s="521"/>
      <c r="N28" s="520"/>
      <c r="O28" s="239"/>
      <c r="P28" s="519" t="s">
        <v>14</v>
      </c>
      <c r="Q28" s="521"/>
      <c r="R28" s="521"/>
      <c r="S28" s="520"/>
      <c r="T28" s="239"/>
      <c r="U28" s="519" t="s">
        <v>15</v>
      </c>
      <c r="V28" s="521"/>
      <c r="W28" s="521"/>
      <c r="X28" s="520"/>
      <c r="Y28" s="239"/>
      <c r="Z28" s="519" t="s">
        <v>16</v>
      </c>
      <c r="AA28" s="521"/>
      <c r="AB28" s="521"/>
      <c r="AC28" s="520"/>
      <c r="AD28" s="239"/>
      <c r="AE28" s="519" t="s">
        <v>17</v>
      </c>
      <c r="AF28" s="521"/>
      <c r="AG28" s="521"/>
      <c r="AH28" s="520"/>
      <c r="AI28" s="81"/>
      <c r="AJ28" s="55"/>
      <c r="AK28" s="55"/>
      <c r="AY28" s="117" t="s">
        <v>267</v>
      </c>
      <c r="BD28" s="144" t="s">
        <v>277</v>
      </c>
      <c r="BE28" s="401">
        <f>BF10</f>
        <v>0</v>
      </c>
    </row>
    <row r="29" spans="4:57" ht="30.75" thickBot="1">
      <c r="D29" s="57" t="str">
        <f>'Tab 3 - Current Schedule'!D29</f>
        <v>EMPLOYEE NAME</v>
      </c>
      <c r="E29" s="354" t="s">
        <v>106</v>
      </c>
      <c r="F29" s="373" t="s">
        <v>32</v>
      </c>
      <c r="G29" s="375" t="s">
        <v>188</v>
      </c>
      <c r="H29" s="372" t="s">
        <v>176</v>
      </c>
      <c r="I29" s="360" t="s">
        <v>176</v>
      </c>
      <c r="J29" s="366" t="s">
        <v>187</v>
      </c>
      <c r="K29" s="373" t="s">
        <v>32</v>
      </c>
      <c r="L29" s="375" t="s">
        <v>188</v>
      </c>
      <c r="M29" s="372" t="s">
        <v>176</v>
      </c>
      <c r="N29" s="360" t="s">
        <v>176</v>
      </c>
      <c r="O29" s="366" t="s">
        <v>187</v>
      </c>
      <c r="P29" s="373" t="s">
        <v>32</v>
      </c>
      <c r="Q29" s="375" t="s">
        <v>188</v>
      </c>
      <c r="R29" s="372" t="s">
        <v>176</v>
      </c>
      <c r="S29" s="360" t="s">
        <v>176</v>
      </c>
      <c r="T29" s="366" t="s">
        <v>187</v>
      </c>
      <c r="U29" s="373" t="s">
        <v>32</v>
      </c>
      <c r="V29" s="375" t="s">
        <v>188</v>
      </c>
      <c r="W29" s="372" t="s">
        <v>176</v>
      </c>
      <c r="X29" s="360" t="s">
        <v>176</v>
      </c>
      <c r="Y29" s="366" t="s">
        <v>187</v>
      </c>
      <c r="Z29" s="373" t="s">
        <v>32</v>
      </c>
      <c r="AA29" s="375" t="s">
        <v>188</v>
      </c>
      <c r="AB29" s="372" t="s">
        <v>176</v>
      </c>
      <c r="AC29" s="360" t="s">
        <v>176</v>
      </c>
      <c r="AD29" s="366" t="s">
        <v>187</v>
      </c>
      <c r="AE29" s="373" t="s">
        <v>32</v>
      </c>
      <c r="AF29" s="375" t="s">
        <v>188</v>
      </c>
      <c r="AG29" s="372" t="s">
        <v>176</v>
      </c>
      <c r="AH29" s="360" t="s">
        <v>176</v>
      </c>
      <c r="AI29" s="366" t="s">
        <v>187</v>
      </c>
      <c r="AJ29" s="541" t="s">
        <v>120</v>
      </c>
      <c r="AK29" s="542"/>
      <c r="BD29" s="144" t="s">
        <v>278</v>
      </c>
      <c r="BE29" s="407">
        <f aca="true" t="shared" si="9" ref="BE29:BE34">BF11</f>
        <v>0</v>
      </c>
    </row>
    <row r="30" spans="2:57" ht="15.75" thickBot="1">
      <c r="B30" s="170"/>
      <c r="C30" s="57">
        <v>1</v>
      </c>
      <c r="D30" s="212" t="s">
        <v>214</v>
      </c>
      <c r="E30" s="353"/>
      <c r="F30" s="374"/>
      <c r="G30" s="479"/>
      <c r="H30" s="423"/>
      <c r="I30" s="362"/>
      <c r="J30" s="367"/>
      <c r="K30" s="374"/>
      <c r="L30" s="479"/>
      <c r="M30" s="423"/>
      <c r="N30" s="362"/>
      <c r="O30" s="367"/>
      <c r="P30" s="374"/>
      <c r="Q30" s="479"/>
      <c r="R30" s="423"/>
      <c r="S30" s="362"/>
      <c r="T30" s="367"/>
      <c r="U30" s="374"/>
      <c r="V30" s="479"/>
      <c r="W30" s="423"/>
      <c r="X30" s="362"/>
      <c r="Y30" s="367"/>
      <c r="Z30" s="374"/>
      <c r="AA30" s="479"/>
      <c r="AB30" s="423"/>
      <c r="AC30" s="362"/>
      <c r="AD30" s="367"/>
      <c r="AE30" s="374"/>
      <c r="AF30" s="479"/>
      <c r="AG30" s="423"/>
      <c r="AH30" s="362"/>
      <c r="AI30" s="367"/>
      <c r="AJ30" s="517">
        <f>F30+K30+P30+U30+Z30+AE30</f>
        <v>0</v>
      </c>
      <c r="AK30" s="527"/>
      <c r="BD30" s="144" t="s">
        <v>279</v>
      </c>
      <c r="BE30" s="401">
        <f t="shared" si="9"/>
        <v>0</v>
      </c>
    </row>
    <row r="31" spans="2:57" ht="15.75" thickBot="1">
      <c r="B31" s="170"/>
      <c r="C31" s="57">
        <v>2</v>
      </c>
      <c r="D31" s="212" t="s">
        <v>215</v>
      </c>
      <c r="E31" s="353"/>
      <c r="F31" s="374"/>
      <c r="G31" s="479"/>
      <c r="H31" s="423"/>
      <c r="I31" s="362"/>
      <c r="J31" s="368"/>
      <c r="K31" s="374"/>
      <c r="L31" s="479"/>
      <c r="M31" s="423"/>
      <c r="N31" s="362"/>
      <c r="O31" s="368"/>
      <c r="P31" s="374"/>
      <c r="Q31" s="479"/>
      <c r="R31" s="423"/>
      <c r="S31" s="362"/>
      <c r="T31" s="368"/>
      <c r="U31" s="374"/>
      <c r="V31" s="479"/>
      <c r="W31" s="423"/>
      <c r="X31" s="362"/>
      <c r="Y31" s="368"/>
      <c r="Z31" s="374"/>
      <c r="AA31" s="479"/>
      <c r="AB31" s="423"/>
      <c r="AC31" s="362"/>
      <c r="AD31" s="368"/>
      <c r="AE31" s="374"/>
      <c r="AF31" s="479"/>
      <c r="AG31" s="423"/>
      <c r="AH31" s="362"/>
      <c r="AI31" s="368"/>
      <c r="AJ31" s="517">
        <f aca="true" t="shared" si="10" ref="AJ31:AJ44">F31+K31+P31+U31+Z31+AE31</f>
        <v>0</v>
      </c>
      <c r="AK31" s="527"/>
      <c r="BD31" s="144" t="s">
        <v>280</v>
      </c>
      <c r="BE31" s="407">
        <f t="shared" si="9"/>
        <v>0</v>
      </c>
    </row>
    <row r="32" spans="2:57" ht="15.75" thickBot="1">
      <c r="B32" s="170"/>
      <c r="C32" s="57">
        <v>3</v>
      </c>
      <c r="D32" s="212" t="s">
        <v>216</v>
      </c>
      <c r="E32" s="353"/>
      <c r="F32" s="374"/>
      <c r="G32" s="479"/>
      <c r="H32" s="423"/>
      <c r="I32" s="362"/>
      <c r="J32" s="368"/>
      <c r="K32" s="374"/>
      <c r="L32" s="479"/>
      <c r="M32" s="423"/>
      <c r="N32" s="362"/>
      <c r="O32" s="368"/>
      <c r="P32" s="374"/>
      <c r="Q32" s="479"/>
      <c r="R32" s="423"/>
      <c r="S32" s="362"/>
      <c r="T32" s="368"/>
      <c r="U32" s="374"/>
      <c r="V32" s="479"/>
      <c r="W32" s="423"/>
      <c r="X32" s="362"/>
      <c r="Y32" s="368"/>
      <c r="Z32" s="374"/>
      <c r="AA32" s="479"/>
      <c r="AB32" s="423"/>
      <c r="AC32" s="362"/>
      <c r="AD32" s="368"/>
      <c r="AE32" s="374"/>
      <c r="AF32" s="479"/>
      <c r="AG32" s="423"/>
      <c r="AH32" s="362"/>
      <c r="AI32" s="368"/>
      <c r="AJ32" s="517">
        <f t="shared" si="10"/>
        <v>0</v>
      </c>
      <c r="AK32" s="527"/>
      <c r="BD32" s="144" t="s">
        <v>281</v>
      </c>
      <c r="BE32" s="401">
        <f t="shared" si="9"/>
        <v>0</v>
      </c>
    </row>
    <row r="33" spans="2:57" ht="15.75" thickBot="1">
      <c r="B33" s="170"/>
      <c r="C33" s="57">
        <v>4</v>
      </c>
      <c r="D33" s="212" t="s">
        <v>217</v>
      </c>
      <c r="E33" s="353"/>
      <c r="F33" s="374"/>
      <c r="G33" s="479"/>
      <c r="H33" s="423"/>
      <c r="I33" s="362"/>
      <c r="J33" s="368"/>
      <c r="K33" s="374"/>
      <c r="L33" s="479"/>
      <c r="M33" s="423"/>
      <c r="N33" s="362"/>
      <c r="O33" s="368"/>
      <c r="P33" s="374"/>
      <c r="Q33" s="479"/>
      <c r="R33" s="423"/>
      <c r="S33" s="362"/>
      <c r="T33" s="368"/>
      <c r="U33" s="374"/>
      <c r="V33" s="479"/>
      <c r="W33" s="423"/>
      <c r="X33" s="362"/>
      <c r="Y33" s="368"/>
      <c r="Z33" s="374"/>
      <c r="AA33" s="479"/>
      <c r="AB33" s="423"/>
      <c r="AC33" s="362"/>
      <c r="AD33" s="368"/>
      <c r="AE33" s="374"/>
      <c r="AF33" s="479"/>
      <c r="AG33" s="423"/>
      <c r="AH33" s="362"/>
      <c r="AI33" s="368"/>
      <c r="AJ33" s="517">
        <f t="shared" si="10"/>
        <v>0</v>
      </c>
      <c r="AK33" s="527"/>
      <c r="BD33" s="144" t="s">
        <v>282</v>
      </c>
      <c r="BE33" s="407">
        <f t="shared" si="9"/>
        <v>0</v>
      </c>
    </row>
    <row r="34" spans="2:57" ht="15.75" thickBot="1">
      <c r="B34" s="170"/>
      <c r="C34" s="57">
        <v>5</v>
      </c>
      <c r="D34" s="212" t="s">
        <v>218</v>
      </c>
      <c r="E34" s="353"/>
      <c r="F34" s="374"/>
      <c r="G34" s="479"/>
      <c r="H34" s="423"/>
      <c r="I34" s="362"/>
      <c r="J34" s="368"/>
      <c r="K34" s="374"/>
      <c r="L34" s="479"/>
      <c r="M34" s="423"/>
      <c r="N34" s="362"/>
      <c r="O34" s="368"/>
      <c r="P34" s="374"/>
      <c r="Q34" s="479"/>
      <c r="R34" s="423"/>
      <c r="S34" s="362"/>
      <c r="T34" s="368"/>
      <c r="U34" s="374"/>
      <c r="V34" s="479"/>
      <c r="W34" s="423"/>
      <c r="X34" s="362"/>
      <c r="Y34" s="368"/>
      <c r="Z34" s="374"/>
      <c r="AA34" s="479"/>
      <c r="AB34" s="423"/>
      <c r="AC34" s="362"/>
      <c r="AD34" s="368"/>
      <c r="AE34" s="374"/>
      <c r="AF34" s="479"/>
      <c r="AG34" s="423"/>
      <c r="AH34" s="362"/>
      <c r="AI34" s="368"/>
      <c r="AJ34" s="517">
        <f>F34+K34+P34+U34+Z34+AE34</f>
        <v>0</v>
      </c>
      <c r="AK34" s="527"/>
      <c r="BD34" s="144" t="s">
        <v>283</v>
      </c>
      <c r="BE34" s="401">
        <f t="shared" si="9"/>
        <v>0</v>
      </c>
    </row>
    <row r="35" spans="2:57" ht="15.75" thickBot="1">
      <c r="B35" s="170"/>
      <c r="C35" s="57">
        <v>6</v>
      </c>
      <c r="D35" s="212" t="s">
        <v>220</v>
      </c>
      <c r="E35" s="353"/>
      <c r="F35" s="374"/>
      <c r="G35" s="479"/>
      <c r="H35" s="423"/>
      <c r="I35" s="362"/>
      <c r="J35" s="368"/>
      <c r="K35" s="374"/>
      <c r="L35" s="479"/>
      <c r="M35" s="423"/>
      <c r="N35" s="362"/>
      <c r="O35" s="368"/>
      <c r="P35" s="374"/>
      <c r="Q35" s="479"/>
      <c r="R35" s="423"/>
      <c r="S35" s="362"/>
      <c r="T35" s="368"/>
      <c r="U35" s="374"/>
      <c r="V35" s="479"/>
      <c r="W35" s="423"/>
      <c r="X35" s="362"/>
      <c r="Y35" s="368"/>
      <c r="Z35" s="374"/>
      <c r="AA35" s="479"/>
      <c r="AB35" s="423"/>
      <c r="AC35" s="362"/>
      <c r="AD35" s="368"/>
      <c r="AE35" s="374"/>
      <c r="AF35" s="479"/>
      <c r="AG35" s="423"/>
      <c r="AH35" s="362"/>
      <c r="AI35" s="368"/>
      <c r="AJ35" s="517">
        <f>F35+K35+P35+U35+Z35+AE35</f>
        <v>0</v>
      </c>
      <c r="AK35" s="527"/>
      <c r="BD35" s="169" t="s">
        <v>284</v>
      </c>
      <c r="BE35" s="401">
        <f>BG9</f>
        <v>0</v>
      </c>
    </row>
    <row r="36" spans="2:57" ht="15.75" thickBot="1">
      <c r="B36" s="170"/>
      <c r="C36" s="57">
        <v>7</v>
      </c>
      <c r="D36" s="212" t="s">
        <v>221</v>
      </c>
      <c r="E36" s="353"/>
      <c r="F36" s="374"/>
      <c r="G36" s="479"/>
      <c r="H36" s="423"/>
      <c r="I36" s="362"/>
      <c r="J36" s="368"/>
      <c r="K36" s="374"/>
      <c r="L36" s="479"/>
      <c r="M36" s="423"/>
      <c r="N36" s="362"/>
      <c r="O36" s="368"/>
      <c r="P36" s="374"/>
      <c r="Q36" s="479"/>
      <c r="R36" s="423"/>
      <c r="S36" s="362"/>
      <c r="T36" s="368"/>
      <c r="U36" s="374"/>
      <c r="V36" s="479"/>
      <c r="W36" s="423"/>
      <c r="X36" s="362"/>
      <c r="Y36" s="368"/>
      <c r="Z36" s="374"/>
      <c r="AA36" s="479"/>
      <c r="AB36" s="423"/>
      <c r="AC36" s="362"/>
      <c r="AD36" s="368"/>
      <c r="AE36" s="374"/>
      <c r="AF36" s="479"/>
      <c r="AG36" s="423"/>
      <c r="AH36" s="362"/>
      <c r="AI36" s="368"/>
      <c r="AJ36" s="517">
        <f>F36+K36+P36+U36+Z36+AE36</f>
        <v>0</v>
      </c>
      <c r="AK36" s="527"/>
      <c r="BD36" s="169" t="s">
        <v>285</v>
      </c>
      <c r="BE36" s="401">
        <f>BG10</f>
        <v>0</v>
      </c>
    </row>
    <row r="37" spans="2:57" ht="15.75" thickBot="1">
      <c r="B37" s="170"/>
      <c r="C37" s="57">
        <v>8</v>
      </c>
      <c r="D37" s="212" t="s">
        <v>222</v>
      </c>
      <c r="E37" s="353"/>
      <c r="F37" s="374"/>
      <c r="G37" s="479"/>
      <c r="H37" s="423"/>
      <c r="I37" s="362"/>
      <c r="J37" s="368"/>
      <c r="K37" s="374"/>
      <c r="L37" s="479"/>
      <c r="M37" s="423"/>
      <c r="N37" s="362"/>
      <c r="O37" s="368"/>
      <c r="P37" s="374"/>
      <c r="Q37" s="479"/>
      <c r="R37" s="423"/>
      <c r="S37" s="362"/>
      <c r="T37" s="368"/>
      <c r="U37" s="374"/>
      <c r="V37" s="479"/>
      <c r="W37" s="423"/>
      <c r="X37" s="362"/>
      <c r="Y37" s="368"/>
      <c r="Z37" s="374"/>
      <c r="AA37" s="479"/>
      <c r="AB37" s="423"/>
      <c r="AC37" s="362"/>
      <c r="AD37" s="368"/>
      <c r="AE37" s="374"/>
      <c r="AF37" s="479"/>
      <c r="AG37" s="423"/>
      <c r="AH37" s="362"/>
      <c r="AI37" s="368"/>
      <c r="AJ37" s="517">
        <f>F37+K37+P37+U37+Z37+AE37</f>
        <v>0</v>
      </c>
      <c r="AK37" s="527"/>
      <c r="BD37" s="169" t="s">
        <v>286</v>
      </c>
      <c r="BE37" s="401">
        <f aca="true" t="shared" si="11" ref="BE37:BE42">BG11</f>
        <v>0</v>
      </c>
    </row>
    <row r="38" spans="2:57" ht="15.75" thickBot="1">
      <c r="B38" s="170"/>
      <c r="C38" s="57">
        <v>9</v>
      </c>
      <c r="D38" s="212" t="s">
        <v>223</v>
      </c>
      <c r="E38" s="353"/>
      <c r="F38" s="374"/>
      <c r="G38" s="479"/>
      <c r="H38" s="423"/>
      <c r="I38" s="362"/>
      <c r="J38" s="368"/>
      <c r="K38" s="374"/>
      <c r="L38" s="479"/>
      <c r="M38" s="423"/>
      <c r="N38" s="362"/>
      <c r="O38" s="368"/>
      <c r="P38" s="374"/>
      <c r="Q38" s="479"/>
      <c r="R38" s="423"/>
      <c r="S38" s="362"/>
      <c r="T38" s="368"/>
      <c r="U38" s="374"/>
      <c r="V38" s="479"/>
      <c r="W38" s="423"/>
      <c r="X38" s="362"/>
      <c r="Y38" s="368"/>
      <c r="Z38" s="374"/>
      <c r="AA38" s="479"/>
      <c r="AB38" s="423"/>
      <c r="AC38" s="362"/>
      <c r="AD38" s="368"/>
      <c r="AE38" s="374"/>
      <c r="AF38" s="479"/>
      <c r="AG38" s="423"/>
      <c r="AH38" s="362"/>
      <c r="AI38" s="368"/>
      <c r="AJ38" s="517">
        <f>F38+K38+P38+U38+Z38+AE38</f>
        <v>0</v>
      </c>
      <c r="AK38" s="527"/>
      <c r="BD38" s="169" t="s">
        <v>287</v>
      </c>
      <c r="BE38" s="401">
        <f t="shared" si="11"/>
        <v>0</v>
      </c>
    </row>
    <row r="39" spans="2:57" ht="15.75" thickBot="1">
      <c r="B39" s="170"/>
      <c r="C39" s="57">
        <v>10</v>
      </c>
      <c r="D39" s="212" t="s">
        <v>224</v>
      </c>
      <c r="E39" s="353"/>
      <c r="F39" s="374"/>
      <c r="G39" s="479"/>
      <c r="H39" s="423"/>
      <c r="I39" s="362"/>
      <c r="J39" s="368"/>
      <c r="K39" s="374"/>
      <c r="L39" s="479"/>
      <c r="M39" s="423"/>
      <c r="N39" s="362"/>
      <c r="O39" s="368"/>
      <c r="P39" s="374"/>
      <c r="Q39" s="479"/>
      <c r="R39" s="423"/>
      <c r="S39" s="362"/>
      <c r="T39" s="368"/>
      <c r="U39" s="374"/>
      <c r="V39" s="479"/>
      <c r="W39" s="423"/>
      <c r="X39" s="362"/>
      <c r="Y39" s="368"/>
      <c r="Z39" s="374"/>
      <c r="AA39" s="479"/>
      <c r="AB39" s="423"/>
      <c r="AC39" s="362"/>
      <c r="AD39" s="368"/>
      <c r="AE39" s="374"/>
      <c r="AF39" s="479"/>
      <c r="AG39" s="423"/>
      <c r="AH39" s="362"/>
      <c r="AI39" s="368"/>
      <c r="AJ39" s="517">
        <f>F39+K39+P39+U39+Z39+AE39</f>
        <v>0</v>
      </c>
      <c r="AK39" s="527"/>
      <c r="BD39" s="169" t="s">
        <v>288</v>
      </c>
      <c r="BE39" s="401">
        <f t="shared" si="11"/>
        <v>0</v>
      </c>
    </row>
    <row r="40" spans="2:57" ht="15.75" thickBot="1">
      <c r="B40" s="170"/>
      <c r="C40" s="57">
        <v>11</v>
      </c>
      <c r="D40" s="212" t="s">
        <v>225</v>
      </c>
      <c r="E40" s="353"/>
      <c r="F40" s="374"/>
      <c r="G40" s="479"/>
      <c r="H40" s="423"/>
      <c r="I40" s="362"/>
      <c r="J40" s="368"/>
      <c r="K40" s="374"/>
      <c r="L40" s="479"/>
      <c r="M40" s="423"/>
      <c r="N40" s="362"/>
      <c r="O40" s="368"/>
      <c r="P40" s="374"/>
      <c r="Q40" s="479"/>
      <c r="R40" s="423"/>
      <c r="S40" s="362"/>
      <c r="T40" s="368"/>
      <c r="U40" s="374"/>
      <c r="V40" s="479"/>
      <c r="W40" s="423"/>
      <c r="X40" s="362"/>
      <c r="Y40" s="368"/>
      <c r="Z40" s="374"/>
      <c r="AA40" s="479"/>
      <c r="AB40" s="423"/>
      <c r="AC40" s="362"/>
      <c r="AD40" s="368"/>
      <c r="AE40" s="374"/>
      <c r="AF40" s="479"/>
      <c r="AG40" s="423"/>
      <c r="AH40" s="362"/>
      <c r="AI40" s="368"/>
      <c r="AJ40" s="517">
        <f t="shared" si="10"/>
        <v>0</v>
      </c>
      <c r="AK40" s="527"/>
      <c r="BD40" s="169" t="s">
        <v>289</v>
      </c>
      <c r="BE40" s="401">
        <f t="shared" si="11"/>
        <v>0</v>
      </c>
    </row>
    <row r="41" spans="2:57" ht="15.75" thickBot="1">
      <c r="B41" s="170"/>
      <c r="C41" s="57">
        <v>12</v>
      </c>
      <c r="D41" s="212" t="s">
        <v>226</v>
      </c>
      <c r="E41" s="353"/>
      <c r="F41" s="374"/>
      <c r="G41" s="479"/>
      <c r="H41" s="423"/>
      <c r="I41" s="362"/>
      <c r="J41" s="368"/>
      <c r="K41" s="374"/>
      <c r="L41" s="479"/>
      <c r="M41" s="423"/>
      <c r="N41" s="362"/>
      <c r="O41" s="368"/>
      <c r="P41" s="374"/>
      <c r="Q41" s="479"/>
      <c r="R41" s="423"/>
      <c r="S41" s="362"/>
      <c r="T41" s="368"/>
      <c r="U41" s="374"/>
      <c r="V41" s="479"/>
      <c r="W41" s="423"/>
      <c r="X41" s="362"/>
      <c r="Y41" s="368"/>
      <c r="Z41" s="374"/>
      <c r="AA41" s="479"/>
      <c r="AB41" s="423"/>
      <c r="AC41" s="362"/>
      <c r="AD41" s="368"/>
      <c r="AE41" s="374"/>
      <c r="AF41" s="479"/>
      <c r="AG41" s="423"/>
      <c r="AH41" s="362"/>
      <c r="AI41" s="368"/>
      <c r="AJ41" s="517">
        <f t="shared" si="10"/>
        <v>0</v>
      </c>
      <c r="AK41" s="527"/>
      <c r="BD41" s="169" t="s">
        <v>290</v>
      </c>
      <c r="BE41" s="401">
        <f t="shared" si="11"/>
        <v>0</v>
      </c>
    </row>
    <row r="42" spans="2:57" ht="15.75" thickBot="1">
      <c r="B42" s="170"/>
      <c r="C42" s="57">
        <v>13</v>
      </c>
      <c r="D42" s="212" t="s">
        <v>227</v>
      </c>
      <c r="E42" s="353"/>
      <c r="F42" s="374"/>
      <c r="G42" s="479"/>
      <c r="H42" s="423"/>
      <c r="I42" s="362"/>
      <c r="J42" s="368"/>
      <c r="K42" s="374"/>
      <c r="L42" s="479"/>
      <c r="M42" s="423"/>
      <c r="N42" s="362"/>
      <c r="O42" s="368"/>
      <c r="P42" s="374"/>
      <c r="Q42" s="479"/>
      <c r="R42" s="423"/>
      <c r="S42" s="362"/>
      <c r="T42" s="368"/>
      <c r="U42" s="374"/>
      <c r="V42" s="479"/>
      <c r="W42" s="423"/>
      <c r="X42" s="362"/>
      <c r="Y42" s="368"/>
      <c r="Z42" s="374"/>
      <c r="AA42" s="479"/>
      <c r="AB42" s="423"/>
      <c r="AC42" s="362"/>
      <c r="AD42" s="368"/>
      <c r="AE42" s="374"/>
      <c r="AF42" s="479"/>
      <c r="AG42" s="423"/>
      <c r="AH42" s="362"/>
      <c r="AI42" s="368"/>
      <c r="AJ42" s="517">
        <f t="shared" si="10"/>
        <v>0</v>
      </c>
      <c r="AK42" s="527"/>
      <c r="BD42" s="169" t="s">
        <v>291</v>
      </c>
      <c r="BE42" s="401">
        <f t="shared" si="11"/>
        <v>0</v>
      </c>
    </row>
    <row r="43" spans="2:57" ht="15.75" thickBot="1">
      <c r="B43" s="170"/>
      <c r="C43" s="57">
        <v>14</v>
      </c>
      <c r="D43" s="212" t="s">
        <v>228</v>
      </c>
      <c r="E43" s="353"/>
      <c r="F43" s="374"/>
      <c r="G43" s="479"/>
      <c r="H43" s="423"/>
      <c r="I43" s="362"/>
      <c r="J43" s="368"/>
      <c r="K43" s="374"/>
      <c r="L43" s="479"/>
      <c r="M43" s="423"/>
      <c r="N43" s="362"/>
      <c r="O43" s="368"/>
      <c r="P43" s="374"/>
      <c r="Q43" s="479"/>
      <c r="R43" s="423"/>
      <c r="S43" s="362"/>
      <c r="T43" s="368"/>
      <c r="U43" s="374"/>
      <c r="V43" s="479"/>
      <c r="W43" s="423"/>
      <c r="X43" s="362"/>
      <c r="Y43" s="368"/>
      <c r="Z43" s="374"/>
      <c r="AA43" s="479"/>
      <c r="AB43" s="423"/>
      <c r="AC43" s="362"/>
      <c r="AD43" s="368"/>
      <c r="AE43" s="374"/>
      <c r="AF43" s="479"/>
      <c r="AG43" s="423"/>
      <c r="AH43" s="362"/>
      <c r="AI43" s="368"/>
      <c r="AJ43" s="517">
        <f t="shared" si="10"/>
        <v>0</v>
      </c>
      <c r="AK43" s="527"/>
      <c r="BD43" s="169" t="s">
        <v>292</v>
      </c>
      <c r="BE43" s="401">
        <f>BH9</f>
        <v>0</v>
      </c>
    </row>
    <row r="44" spans="2:57" ht="15.75" thickBot="1">
      <c r="B44" s="170"/>
      <c r="C44" s="57">
        <v>15</v>
      </c>
      <c r="D44" s="212" t="s">
        <v>229</v>
      </c>
      <c r="E44" s="353"/>
      <c r="F44" s="374"/>
      <c r="G44" s="479"/>
      <c r="H44" s="423"/>
      <c r="I44" s="362"/>
      <c r="J44" s="368"/>
      <c r="K44" s="374"/>
      <c r="L44" s="479"/>
      <c r="M44" s="423"/>
      <c r="N44" s="362"/>
      <c r="O44" s="368"/>
      <c r="P44" s="374"/>
      <c r="Q44" s="479"/>
      <c r="R44" s="423"/>
      <c r="S44" s="362"/>
      <c r="T44" s="368"/>
      <c r="U44" s="374"/>
      <c r="V44" s="479"/>
      <c r="W44" s="423"/>
      <c r="X44" s="362"/>
      <c r="Y44" s="368"/>
      <c r="Z44" s="374"/>
      <c r="AA44" s="479"/>
      <c r="AB44" s="423"/>
      <c r="AC44" s="362"/>
      <c r="AD44" s="368"/>
      <c r="AE44" s="374"/>
      <c r="AF44" s="479"/>
      <c r="AG44" s="423"/>
      <c r="AH44" s="362"/>
      <c r="AI44" s="368"/>
      <c r="AJ44" s="517">
        <f t="shared" si="10"/>
        <v>0</v>
      </c>
      <c r="AK44" s="527"/>
      <c r="BD44" s="169" t="s">
        <v>293</v>
      </c>
      <c r="BE44" s="401">
        <f>BH10</f>
        <v>0</v>
      </c>
    </row>
    <row r="45" spans="2:57" ht="15.75" thickBot="1">
      <c r="B45" s="170"/>
      <c r="C45" s="57">
        <v>16</v>
      </c>
      <c r="D45" s="212" t="s">
        <v>230</v>
      </c>
      <c r="E45" s="353"/>
      <c r="F45" s="374"/>
      <c r="G45" s="479"/>
      <c r="H45" s="423"/>
      <c r="I45" s="362"/>
      <c r="J45" s="367"/>
      <c r="K45" s="374"/>
      <c r="L45" s="479"/>
      <c r="M45" s="423"/>
      <c r="N45" s="362"/>
      <c r="O45" s="367"/>
      <c r="P45" s="374"/>
      <c r="Q45" s="479"/>
      <c r="R45" s="423"/>
      <c r="S45" s="362"/>
      <c r="T45" s="367"/>
      <c r="U45" s="374"/>
      <c r="V45" s="479"/>
      <c r="W45" s="423"/>
      <c r="X45" s="362"/>
      <c r="Y45" s="367"/>
      <c r="Z45" s="374"/>
      <c r="AA45" s="479"/>
      <c r="AB45" s="423"/>
      <c r="AC45" s="362"/>
      <c r="AD45" s="367"/>
      <c r="AE45" s="374"/>
      <c r="AF45" s="479"/>
      <c r="AG45" s="423"/>
      <c r="AH45" s="362"/>
      <c r="AI45" s="367"/>
      <c r="AJ45" s="517">
        <f aca="true" t="shared" si="12" ref="AJ45:AJ59">F45+K45+P45+U45+Z45+AE45</f>
        <v>0</v>
      </c>
      <c r="AK45" s="527"/>
      <c r="BD45" s="169" t="s">
        <v>294</v>
      </c>
      <c r="BE45" s="401">
        <f aca="true" t="shared" si="13" ref="BE45:BE50">BH11</f>
        <v>0</v>
      </c>
    </row>
    <row r="46" spans="2:57" ht="15.75" thickBot="1">
      <c r="B46" s="170"/>
      <c r="C46" s="57">
        <f>C45+1</f>
        <v>17</v>
      </c>
      <c r="D46" s="212" t="s">
        <v>231</v>
      </c>
      <c r="E46" s="353"/>
      <c r="F46" s="374"/>
      <c r="G46" s="479"/>
      <c r="H46" s="423"/>
      <c r="I46" s="362"/>
      <c r="J46" s="368"/>
      <c r="K46" s="374"/>
      <c r="L46" s="479"/>
      <c r="M46" s="423"/>
      <c r="N46" s="362"/>
      <c r="O46" s="368"/>
      <c r="P46" s="374"/>
      <c r="Q46" s="479"/>
      <c r="R46" s="423"/>
      <c r="S46" s="362"/>
      <c r="T46" s="368"/>
      <c r="U46" s="374"/>
      <c r="V46" s="479"/>
      <c r="W46" s="423"/>
      <c r="X46" s="362"/>
      <c r="Y46" s="368"/>
      <c r="Z46" s="374"/>
      <c r="AA46" s="479"/>
      <c r="AB46" s="423"/>
      <c r="AC46" s="362"/>
      <c r="AD46" s="368"/>
      <c r="AE46" s="374"/>
      <c r="AF46" s="479"/>
      <c r="AG46" s="423"/>
      <c r="AH46" s="362"/>
      <c r="AI46" s="368"/>
      <c r="AJ46" s="517">
        <f t="shared" si="12"/>
        <v>0</v>
      </c>
      <c r="AK46" s="527"/>
      <c r="BD46" s="169" t="s">
        <v>295</v>
      </c>
      <c r="BE46" s="401">
        <f t="shared" si="13"/>
        <v>0</v>
      </c>
    </row>
    <row r="47" spans="2:57" ht="15.75" thickBot="1">
      <c r="B47" s="170"/>
      <c r="C47" s="57">
        <f aca="true" t="shared" si="14" ref="C47:C59">C46+1</f>
        <v>18</v>
      </c>
      <c r="D47" s="212" t="s">
        <v>232</v>
      </c>
      <c r="E47" s="353"/>
      <c r="F47" s="374"/>
      <c r="G47" s="479"/>
      <c r="H47" s="423"/>
      <c r="I47" s="362"/>
      <c r="J47" s="368"/>
      <c r="K47" s="374"/>
      <c r="L47" s="479"/>
      <c r="M47" s="423"/>
      <c r="N47" s="362"/>
      <c r="O47" s="368"/>
      <c r="P47" s="374"/>
      <c r="Q47" s="479"/>
      <c r="R47" s="423"/>
      <c r="S47" s="362"/>
      <c r="T47" s="368"/>
      <c r="U47" s="374"/>
      <c r="V47" s="479"/>
      <c r="W47" s="423"/>
      <c r="X47" s="362"/>
      <c r="Y47" s="368"/>
      <c r="Z47" s="374"/>
      <c r="AA47" s="479"/>
      <c r="AB47" s="423"/>
      <c r="AC47" s="362"/>
      <c r="AD47" s="368"/>
      <c r="AE47" s="374"/>
      <c r="AF47" s="479"/>
      <c r="AG47" s="423"/>
      <c r="AH47" s="362"/>
      <c r="AI47" s="368"/>
      <c r="AJ47" s="517">
        <f t="shared" si="12"/>
        <v>0</v>
      </c>
      <c r="AK47" s="527"/>
      <c r="BD47" s="169" t="s">
        <v>296</v>
      </c>
      <c r="BE47" s="401">
        <f t="shared" si="13"/>
        <v>0</v>
      </c>
    </row>
    <row r="48" spans="2:57" ht="15.75" thickBot="1">
      <c r="B48" s="170"/>
      <c r="C48" s="57">
        <f t="shared" si="14"/>
        <v>19</v>
      </c>
      <c r="D48" s="212" t="s">
        <v>233</v>
      </c>
      <c r="E48" s="353"/>
      <c r="F48" s="374"/>
      <c r="G48" s="479"/>
      <c r="H48" s="423"/>
      <c r="I48" s="362"/>
      <c r="J48" s="368"/>
      <c r="K48" s="374"/>
      <c r="L48" s="479"/>
      <c r="M48" s="423"/>
      <c r="N48" s="362"/>
      <c r="O48" s="368"/>
      <c r="P48" s="374"/>
      <c r="Q48" s="479"/>
      <c r="R48" s="423"/>
      <c r="S48" s="362"/>
      <c r="T48" s="368"/>
      <c r="U48" s="374"/>
      <c r="V48" s="479"/>
      <c r="W48" s="423"/>
      <c r="X48" s="362"/>
      <c r="Y48" s="368"/>
      <c r="Z48" s="374"/>
      <c r="AA48" s="479"/>
      <c r="AB48" s="423"/>
      <c r="AC48" s="362"/>
      <c r="AD48" s="368"/>
      <c r="AE48" s="374"/>
      <c r="AF48" s="479"/>
      <c r="AG48" s="423"/>
      <c r="AH48" s="362"/>
      <c r="AI48" s="368"/>
      <c r="AJ48" s="517">
        <f t="shared" si="12"/>
        <v>0</v>
      </c>
      <c r="AK48" s="527"/>
      <c r="BD48" s="169" t="s">
        <v>297</v>
      </c>
      <c r="BE48" s="401">
        <f t="shared" si="13"/>
        <v>0</v>
      </c>
    </row>
    <row r="49" spans="2:57" ht="15.75" thickBot="1">
      <c r="B49" s="170"/>
      <c r="C49" s="57">
        <f t="shared" si="14"/>
        <v>20</v>
      </c>
      <c r="D49" s="212" t="s">
        <v>234</v>
      </c>
      <c r="E49" s="353"/>
      <c r="F49" s="374"/>
      <c r="G49" s="479"/>
      <c r="H49" s="423"/>
      <c r="I49" s="362"/>
      <c r="J49" s="368"/>
      <c r="K49" s="374"/>
      <c r="L49" s="479"/>
      <c r="M49" s="423"/>
      <c r="N49" s="362"/>
      <c r="O49" s="368"/>
      <c r="P49" s="374"/>
      <c r="Q49" s="479"/>
      <c r="R49" s="423"/>
      <c r="S49" s="362"/>
      <c r="T49" s="368"/>
      <c r="U49" s="374"/>
      <c r="V49" s="479"/>
      <c r="W49" s="423"/>
      <c r="X49" s="362"/>
      <c r="Y49" s="368"/>
      <c r="Z49" s="374"/>
      <c r="AA49" s="479"/>
      <c r="AB49" s="423"/>
      <c r="AC49" s="362"/>
      <c r="AD49" s="368"/>
      <c r="AE49" s="374"/>
      <c r="AF49" s="479"/>
      <c r="AG49" s="423"/>
      <c r="AH49" s="362"/>
      <c r="AI49" s="368"/>
      <c r="AJ49" s="517">
        <f aca="true" t="shared" si="15" ref="AJ49:AJ54">F49+K49+P49+U49+Z49+AE49</f>
        <v>0</v>
      </c>
      <c r="AK49" s="527"/>
      <c r="BD49" s="169" t="s">
        <v>298</v>
      </c>
      <c r="BE49" s="401">
        <f t="shared" si="13"/>
        <v>0</v>
      </c>
    </row>
    <row r="50" spans="2:57" ht="15.75" thickBot="1">
      <c r="B50" s="170"/>
      <c r="C50" s="57">
        <f t="shared" si="14"/>
        <v>21</v>
      </c>
      <c r="D50" s="212" t="s">
        <v>235</v>
      </c>
      <c r="E50" s="353"/>
      <c r="F50" s="374"/>
      <c r="G50" s="479"/>
      <c r="H50" s="423"/>
      <c r="I50" s="362"/>
      <c r="J50" s="368"/>
      <c r="K50" s="374"/>
      <c r="L50" s="479"/>
      <c r="M50" s="423"/>
      <c r="N50" s="362"/>
      <c r="O50" s="368"/>
      <c r="P50" s="374"/>
      <c r="Q50" s="479"/>
      <c r="R50" s="423"/>
      <c r="S50" s="362"/>
      <c r="T50" s="368"/>
      <c r="U50" s="374"/>
      <c r="V50" s="479"/>
      <c r="W50" s="423"/>
      <c r="X50" s="362"/>
      <c r="Y50" s="368"/>
      <c r="Z50" s="374"/>
      <c r="AA50" s="479"/>
      <c r="AB50" s="423"/>
      <c r="AC50" s="362"/>
      <c r="AD50" s="368"/>
      <c r="AE50" s="374"/>
      <c r="AF50" s="479"/>
      <c r="AG50" s="423"/>
      <c r="AH50" s="362"/>
      <c r="AI50" s="368"/>
      <c r="AJ50" s="517">
        <f t="shared" si="15"/>
        <v>0</v>
      </c>
      <c r="AK50" s="527"/>
      <c r="BD50" s="169" t="s">
        <v>299</v>
      </c>
      <c r="BE50" s="401">
        <f t="shared" si="13"/>
        <v>0</v>
      </c>
    </row>
    <row r="51" spans="2:57" ht="15.75" thickBot="1">
      <c r="B51" s="170"/>
      <c r="C51" s="57">
        <f t="shared" si="14"/>
        <v>22</v>
      </c>
      <c r="D51" s="212" t="s">
        <v>236</v>
      </c>
      <c r="E51" s="353"/>
      <c r="F51" s="374"/>
      <c r="G51" s="479"/>
      <c r="H51" s="423"/>
      <c r="I51" s="362"/>
      <c r="J51" s="368"/>
      <c r="K51" s="374"/>
      <c r="L51" s="479"/>
      <c r="M51" s="423"/>
      <c r="N51" s="362"/>
      <c r="O51" s="368"/>
      <c r="P51" s="374"/>
      <c r="Q51" s="479"/>
      <c r="R51" s="423"/>
      <c r="S51" s="362"/>
      <c r="T51" s="368"/>
      <c r="U51" s="374"/>
      <c r="V51" s="479"/>
      <c r="W51" s="423"/>
      <c r="X51" s="362"/>
      <c r="Y51" s="368"/>
      <c r="Z51" s="374"/>
      <c r="AA51" s="479"/>
      <c r="AB51" s="423"/>
      <c r="AC51" s="362"/>
      <c r="AD51" s="368"/>
      <c r="AE51" s="374"/>
      <c r="AF51" s="479"/>
      <c r="AG51" s="423"/>
      <c r="AH51" s="362"/>
      <c r="AI51" s="368"/>
      <c r="AJ51" s="517">
        <f t="shared" si="15"/>
        <v>0</v>
      </c>
      <c r="AK51" s="527"/>
      <c r="BD51" s="169" t="s">
        <v>300</v>
      </c>
      <c r="BE51" s="401">
        <f>BI9</f>
        <v>0</v>
      </c>
    </row>
    <row r="52" spans="2:57" ht="15.75" thickBot="1">
      <c r="B52" s="170"/>
      <c r="C52" s="57">
        <f t="shared" si="14"/>
        <v>23</v>
      </c>
      <c r="D52" s="212" t="s">
        <v>237</v>
      </c>
      <c r="E52" s="353"/>
      <c r="F52" s="374"/>
      <c r="G52" s="479"/>
      <c r="H52" s="423"/>
      <c r="I52" s="362"/>
      <c r="J52" s="368"/>
      <c r="K52" s="374"/>
      <c r="L52" s="479"/>
      <c r="M52" s="423"/>
      <c r="N52" s="362"/>
      <c r="O52" s="368"/>
      <c r="P52" s="374"/>
      <c r="Q52" s="479"/>
      <c r="R52" s="423"/>
      <c r="S52" s="362"/>
      <c r="T52" s="368"/>
      <c r="U52" s="374"/>
      <c r="V52" s="479"/>
      <c r="W52" s="423"/>
      <c r="X52" s="362"/>
      <c r="Y52" s="368"/>
      <c r="Z52" s="374"/>
      <c r="AA52" s="479"/>
      <c r="AB52" s="423"/>
      <c r="AC52" s="362"/>
      <c r="AD52" s="368"/>
      <c r="AE52" s="374"/>
      <c r="AF52" s="479"/>
      <c r="AG52" s="423"/>
      <c r="AH52" s="362"/>
      <c r="AI52" s="368"/>
      <c r="AJ52" s="517">
        <f t="shared" si="15"/>
        <v>0</v>
      </c>
      <c r="AK52" s="527"/>
      <c r="BD52" s="169" t="s">
        <v>301</v>
      </c>
      <c r="BE52" s="401">
        <f>BI10</f>
        <v>0</v>
      </c>
    </row>
    <row r="53" spans="2:57" ht="15.75" thickBot="1">
      <c r="B53" s="170"/>
      <c r="C53" s="57">
        <f t="shared" si="14"/>
        <v>24</v>
      </c>
      <c r="D53" s="212" t="s">
        <v>238</v>
      </c>
      <c r="E53" s="353"/>
      <c r="F53" s="374"/>
      <c r="G53" s="479"/>
      <c r="H53" s="423"/>
      <c r="I53" s="362"/>
      <c r="J53" s="368"/>
      <c r="K53" s="374"/>
      <c r="L53" s="479"/>
      <c r="M53" s="423"/>
      <c r="N53" s="362"/>
      <c r="O53" s="368"/>
      <c r="P53" s="374"/>
      <c r="Q53" s="479"/>
      <c r="R53" s="423"/>
      <c r="S53" s="362"/>
      <c r="T53" s="368"/>
      <c r="U53" s="374"/>
      <c r="V53" s="479"/>
      <c r="W53" s="423"/>
      <c r="X53" s="362"/>
      <c r="Y53" s="368"/>
      <c r="Z53" s="374"/>
      <c r="AA53" s="479"/>
      <c r="AB53" s="423"/>
      <c r="AC53" s="362"/>
      <c r="AD53" s="368"/>
      <c r="AE53" s="374"/>
      <c r="AF53" s="479"/>
      <c r="AG53" s="423"/>
      <c r="AH53" s="362"/>
      <c r="AI53" s="368"/>
      <c r="AJ53" s="517">
        <f t="shared" si="15"/>
        <v>0</v>
      </c>
      <c r="AK53" s="527"/>
      <c r="BD53" s="169" t="s">
        <v>302</v>
      </c>
      <c r="BE53" s="401">
        <f aca="true" t="shared" si="16" ref="BE53:BE58">BI11</f>
        <v>0</v>
      </c>
    </row>
    <row r="54" spans="2:57" ht="15.75" thickBot="1">
      <c r="B54" s="170"/>
      <c r="C54" s="57">
        <f t="shared" si="14"/>
        <v>25</v>
      </c>
      <c r="D54" s="212" t="s">
        <v>239</v>
      </c>
      <c r="E54" s="353"/>
      <c r="F54" s="374"/>
      <c r="G54" s="479"/>
      <c r="H54" s="423"/>
      <c r="I54" s="362"/>
      <c r="J54" s="368"/>
      <c r="K54" s="374"/>
      <c r="L54" s="479"/>
      <c r="M54" s="423"/>
      <c r="N54" s="362"/>
      <c r="O54" s="368"/>
      <c r="P54" s="374"/>
      <c r="Q54" s="479"/>
      <c r="R54" s="423"/>
      <c r="S54" s="362"/>
      <c r="T54" s="368"/>
      <c r="U54" s="374"/>
      <c r="V54" s="479"/>
      <c r="W54" s="423"/>
      <c r="X54" s="362"/>
      <c r="Y54" s="368"/>
      <c r="Z54" s="374"/>
      <c r="AA54" s="479"/>
      <c r="AB54" s="423"/>
      <c r="AC54" s="362"/>
      <c r="AD54" s="368"/>
      <c r="AE54" s="374"/>
      <c r="AF54" s="479"/>
      <c r="AG54" s="423"/>
      <c r="AH54" s="362"/>
      <c r="AI54" s="368"/>
      <c r="AJ54" s="517">
        <f t="shared" si="15"/>
        <v>0</v>
      </c>
      <c r="AK54" s="527"/>
      <c r="BD54" s="169" t="s">
        <v>303</v>
      </c>
      <c r="BE54" s="401">
        <f t="shared" si="16"/>
        <v>0</v>
      </c>
    </row>
    <row r="55" spans="2:57" ht="15.75" thickBot="1">
      <c r="B55" s="170"/>
      <c r="C55" s="57">
        <f t="shared" si="14"/>
        <v>26</v>
      </c>
      <c r="D55" s="212" t="s">
        <v>240</v>
      </c>
      <c r="E55" s="353"/>
      <c r="F55" s="374"/>
      <c r="G55" s="479"/>
      <c r="H55" s="423"/>
      <c r="I55" s="362"/>
      <c r="J55" s="368"/>
      <c r="K55" s="374"/>
      <c r="L55" s="479"/>
      <c r="M55" s="423"/>
      <c r="N55" s="362"/>
      <c r="O55" s="368"/>
      <c r="P55" s="374"/>
      <c r="Q55" s="479"/>
      <c r="R55" s="423"/>
      <c r="S55" s="362"/>
      <c r="T55" s="368"/>
      <c r="U55" s="374"/>
      <c r="V55" s="479"/>
      <c r="W55" s="423"/>
      <c r="X55" s="362"/>
      <c r="Y55" s="368"/>
      <c r="Z55" s="374"/>
      <c r="AA55" s="479"/>
      <c r="AB55" s="423"/>
      <c r="AC55" s="362"/>
      <c r="AD55" s="368"/>
      <c r="AE55" s="374"/>
      <c r="AF55" s="479"/>
      <c r="AG55" s="423"/>
      <c r="AH55" s="362"/>
      <c r="AI55" s="368"/>
      <c r="AJ55" s="517">
        <f t="shared" si="12"/>
        <v>0</v>
      </c>
      <c r="AK55" s="527"/>
      <c r="BD55" s="169" t="s">
        <v>304</v>
      </c>
      <c r="BE55" s="401">
        <f t="shared" si="16"/>
        <v>0</v>
      </c>
    </row>
    <row r="56" spans="2:57" ht="15.75" thickBot="1">
      <c r="B56" s="170"/>
      <c r="C56" s="57">
        <f t="shared" si="14"/>
        <v>27</v>
      </c>
      <c r="D56" s="212" t="s">
        <v>241</v>
      </c>
      <c r="E56" s="353"/>
      <c r="F56" s="374"/>
      <c r="G56" s="479"/>
      <c r="H56" s="423"/>
      <c r="I56" s="362"/>
      <c r="J56" s="368"/>
      <c r="K56" s="374"/>
      <c r="L56" s="479"/>
      <c r="M56" s="423"/>
      <c r="N56" s="362"/>
      <c r="O56" s="368"/>
      <c r="P56" s="374"/>
      <c r="Q56" s="479"/>
      <c r="R56" s="423"/>
      <c r="S56" s="362"/>
      <c r="T56" s="368"/>
      <c r="U56" s="374"/>
      <c r="V56" s="479"/>
      <c r="W56" s="423"/>
      <c r="X56" s="362"/>
      <c r="Y56" s="368"/>
      <c r="Z56" s="374"/>
      <c r="AA56" s="479"/>
      <c r="AB56" s="423"/>
      <c r="AC56" s="362"/>
      <c r="AD56" s="368"/>
      <c r="AE56" s="374"/>
      <c r="AF56" s="479"/>
      <c r="AG56" s="423"/>
      <c r="AH56" s="362"/>
      <c r="AI56" s="368"/>
      <c r="AJ56" s="517">
        <f t="shared" si="12"/>
        <v>0</v>
      </c>
      <c r="AK56" s="527"/>
      <c r="BD56" s="169" t="s">
        <v>305</v>
      </c>
      <c r="BE56" s="401">
        <f t="shared" si="16"/>
        <v>0</v>
      </c>
    </row>
    <row r="57" spans="2:57" ht="15.75" thickBot="1">
      <c r="B57" s="170"/>
      <c r="C57" s="57">
        <f>C56+1</f>
        <v>28</v>
      </c>
      <c r="D57" s="212" t="s">
        <v>242</v>
      </c>
      <c r="E57" s="353"/>
      <c r="F57" s="374"/>
      <c r="G57" s="479"/>
      <c r="H57" s="423"/>
      <c r="I57" s="362"/>
      <c r="J57" s="368"/>
      <c r="K57" s="374"/>
      <c r="L57" s="479"/>
      <c r="M57" s="423"/>
      <c r="N57" s="362"/>
      <c r="O57" s="368"/>
      <c r="P57" s="374"/>
      <c r="Q57" s="479"/>
      <c r="R57" s="423"/>
      <c r="S57" s="362"/>
      <c r="T57" s="368"/>
      <c r="U57" s="374"/>
      <c r="V57" s="479"/>
      <c r="W57" s="423"/>
      <c r="X57" s="362"/>
      <c r="Y57" s="368"/>
      <c r="Z57" s="374"/>
      <c r="AA57" s="479"/>
      <c r="AB57" s="423"/>
      <c r="AC57" s="362"/>
      <c r="AD57" s="368"/>
      <c r="AE57" s="374"/>
      <c r="AF57" s="479"/>
      <c r="AG57" s="423"/>
      <c r="AH57" s="362"/>
      <c r="AI57" s="368"/>
      <c r="AJ57" s="517">
        <f t="shared" si="12"/>
        <v>0</v>
      </c>
      <c r="AK57" s="527"/>
      <c r="BD57" s="169" t="s">
        <v>306</v>
      </c>
      <c r="BE57" s="401">
        <f t="shared" si="16"/>
        <v>0</v>
      </c>
    </row>
    <row r="58" spans="2:57" ht="15.75" thickBot="1">
      <c r="B58" s="170"/>
      <c r="C58" s="57">
        <f t="shared" si="14"/>
        <v>29</v>
      </c>
      <c r="D58" s="212" t="s">
        <v>243</v>
      </c>
      <c r="E58" s="353"/>
      <c r="F58" s="374"/>
      <c r="G58" s="479"/>
      <c r="H58" s="423"/>
      <c r="I58" s="362"/>
      <c r="J58" s="368"/>
      <c r="K58" s="374"/>
      <c r="L58" s="479"/>
      <c r="M58" s="423"/>
      <c r="N58" s="362"/>
      <c r="O58" s="368"/>
      <c r="P58" s="374"/>
      <c r="Q58" s="479"/>
      <c r="R58" s="423"/>
      <c r="S58" s="362"/>
      <c r="T58" s="368"/>
      <c r="U58" s="374"/>
      <c r="V58" s="479"/>
      <c r="W58" s="423"/>
      <c r="X58" s="362"/>
      <c r="Y58" s="368"/>
      <c r="Z58" s="374"/>
      <c r="AA58" s="479"/>
      <c r="AB58" s="423"/>
      <c r="AC58" s="362"/>
      <c r="AD58" s="368"/>
      <c r="AE58" s="374"/>
      <c r="AF58" s="479"/>
      <c r="AG58" s="423"/>
      <c r="AH58" s="362"/>
      <c r="AI58" s="368"/>
      <c r="AJ58" s="517">
        <f t="shared" si="12"/>
        <v>0</v>
      </c>
      <c r="AK58" s="527"/>
      <c r="BD58" s="169" t="s">
        <v>307</v>
      </c>
      <c r="BE58" s="401">
        <f t="shared" si="16"/>
        <v>0</v>
      </c>
    </row>
    <row r="59" spans="2:57" ht="15.75" thickBot="1">
      <c r="B59" s="170"/>
      <c r="C59" s="57">
        <f t="shared" si="14"/>
        <v>30</v>
      </c>
      <c r="D59" s="212" t="s">
        <v>244</v>
      </c>
      <c r="E59" s="353"/>
      <c r="F59" s="374"/>
      <c r="G59" s="479"/>
      <c r="H59" s="423"/>
      <c r="I59" s="362"/>
      <c r="J59" s="368"/>
      <c r="K59" s="374"/>
      <c r="L59" s="479"/>
      <c r="M59" s="423"/>
      <c r="N59" s="362"/>
      <c r="O59" s="368"/>
      <c r="P59" s="374"/>
      <c r="Q59" s="479"/>
      <c r="R59" s="423"/>
      <c r="S59" s="362"/>
      <c r="T59" s="368"/>
      <c r="U59" s="374"/>
      <c r="V59" s="479"/>
      <c r="W59" s="423"/>
      <c r="X59" s="362"/>
      <c r="Y59" s="368"/>
      <c r="Z59" s="374"/>
      <c r="AA59" s="479"/>
      <c r="AB59" s="423"/>
      <c r="AC59" s="362"/>
      <c r="AD59" s="368"/>
      <c r="AE59" s="374"/>
      <c r="AF59" s="479"/>
      <c r="AG59" s="423"/>
      <c r="AH59" s="362"/>
      <c r="AI59" s="368"/>
      <c r="AJ59" s="517">
        <f t="shared" si="12"/>
        <v>0</v>
      </c>
      <c r="AK59" s="527"/>
      <c r="BD59" s="169" t="s">
        <v>308</v>
      </c>
      <c r="BE59" s="401">
        <f>BJ9</f>
        <v>0</v>
      </c>
    </row>
    <row r="60" spans="2:57" s="68" customFormat="1" ht="13.5" thickBot="1">
      <c r="B60" s="170"/>
      <c r="C60" s="55"/>
      <c r="D60" s="65" t="s">
        <v>100</v>
      </c>
      <c r="E60" s="96"/>
      <c r="F60" s="66">
        <f>SUM(F30:F59)</f>
        <v>0</v>
      </c>
      <c r="G60" s="93" t="s">
        <v>98</v>
      </c>
      <c r="H60" s="104">
        <f>G27</f>
        <v>0</v>
      </c>
      <c r="J60" s="242"/>
      <c r="K60" s="66">
        <f>SUM(K30:K59)</f>
        <v>0</v>
      </c>
      <c r="L60" s="93" t="s">
        <v>98</v>
      </c>
      <c r="M60" s="94">
        <f>L27</f>
        <v>0</v>
      </c>
      <c r="O60" s="240"/>
      <c r="P60" s="66">
        <f>SUM(P30:P59)</f>
        <v>0</v>
      </c>
      <c r="Q60" s="93" t="s">
        <v>98</v>
      </c>
      <c r="R60" s="94">
        <f>Q27</f>
        <v>0</v>
      </c>
      <c r="T60" s="240"/>
      <c r="U60" s="66">
        <f>SUM(U30:U59)</f>
        <v>0</v>
      </c>
      <c r="V60" s="93" t="s">
        <v>98</v>
      </c>
      <c r="W60" s="59">
        <f>V27</f>
        <v>0</v>
      </c>
      <c r="Y60" s="263"/>
      <c r="Z60" s="66">
        <f>SUM(Z30:Z59)</f>
        <v>0</v>
      </c>
      <c r="AA60" s="93" t="s">
        <v>99</v>
      </c>
      <c r="AB60" s="94">
        <f>AA27</f>
        <v>0</v>
      </c>
      <c r="AD60" s="240"/>
      <c r="AE60" s="66">
        <f>SUM(AE30:AE59)</f>
        <v>0</v>
      </c>
      <c r="AF60" s="93" t="s">
        <v>98</v>
      </c>
      <c r="AG60" s="103">
        <f>AF27</f>
        <v>0</v>
      </c>
      <c r="AI60" s="240"/>
      <c r="AJ60" s="522">
        <f>SUM(AJ30:AK59)</f>
        <v>0</v>
      </c>
      <c r="AK60" s="523"/>
      <c r="BD60" s="169" t="s">
        <v>309</v>
      </c>
      <c r="BE60" s="401">
        <f>BJ10</f>
        <v>0</v>
      </c>
    </row>
    <row r="61" spans="2:57" s="55" customFormat="1" ht="15.75" thickBot="1">
      <c r="B61" s="170"/>
      <c r="D61" s="69" t="str">
        <f>'Tab 3 - Current Schedule'!D61</f>
        <v>LESS BOX SECTION MOVING FROM LDC 43 TO 769</v>
      </c>
      <c r="E61" s="97"/>
      <c r="F61" s="70"/>
      <c r="G61" s="71"/>
      <c r="H61" s="71"/>
      <c r="I61" s="67">
        <f>'Tab 3 - Current Schedule'!I61</f>
        <v>0</v>
      </c>
      <c r="J61" s="73"/>
      <c r="K61" s="72"/>
      <c r="L61" s="73"/>
      <c r="M61" s="73"/>
      <c r="N61" s="67">
        <f>'Tab 3 - Current Schedule'!N61</f>
        <v>0</v>
      </c>
      <c r="O61" s="73"/>
      <c r="P61" s="72"/>
      <c r="Q61" s="73"/>
      <c r="R61" s="73"/>
      <c r="S61" s="67">
        <f>'Tab 3 - Current Schedule'!S61</f>
        <v>0</v>
      </c>
      <c r="T61" s="73"/>
      <c r="U61" s="72"/>
      <c r="V61" s="73"/>
      <c r="W61" s="73"/>
      <c r="X61" s="67">
        <f>'Tab 3 - Current Schedule'!X61</f>
        <v>0</v>
      </c>
      <c r="Y61" s="73"/>
      <c r="Z61" s="72"/>
      <c r="AA61" s="73"/>
      <c r="AB61" s="73"/>
      <c r="AC61" s="67">
        <f>'Tab 3 - Current Schedule'!AC61</f>
        <v>0</v>
      </c>
      <c r="AD61" s="73"/>
      <c r="AE61" s="72"/>
      <c r="AF61" s="73"/>
      <c r="AG61" s="73"/>
      <c r="AH61" s="67">
        <f>'Tab 3 - Current Schedule'!AH61</f>
        <v>0</v>
      </c>
      <c r="AI61" s="73"/>
      <c r="AJ61" s="543">
        <f>AG60+AB60+W60+R60+M60+H60</f>
        <v>0</v>
      </c>
      <c r="AK61" s="544"/>
      <c r="BD61" s="169" t="s">
        <v>310</v>
      </c>
      <c r="BE61" s="401">
        <f aca="true" t="shared" si="17" ref="BE61:BE66">BJ11</f>
        <v>0</v>
      </c>
    </row>
    <row r="62" spans="2:57" s="55" customFormat="1" ht="13.5" thickBot="1">
      <c r="B62" s="170"/>
      <c r="D62" s="69" t="str">
        <f>'Tab 3 - Current Schedule'!D62</f>
        <v>LESS ACCT ROOM MOVING FROM LDC 43 TO 544</v>
      </c>
      <c r="E62" s="97"/>
      <c r="F62" s="70"/>
      <c r="G62" s="71"/>
      <c r="H62" s="71"/>
      <c r="I62" s="67">
        <f>'Tab 3 - Current Schedule'!I62</f>
        <v>0</v>
      </c>
      <c r="J62" s="73"/>
      <c r="K62" s="70"/>
      <c r="L62" s="71"/>
      <c r="M62" s="71"/>
      <c r="N62" s="67">
        <f>'Tab 3 - Current Schedule'!N62</f>
        <v>0</v>
      </c>
      <c r="O62" s="73"/>
      <c r="P62" s="70"/>
      <c r="Q62" s="71"/>
      <c r="R62" s="71"/>
      <c r="S62" s="67">
        <f>'Tab 3 - Current Schedule'!S62</f>
        <v>0</v>
      </c>
      <c r="T62" s="73"/>
      <c r="U62" s="70"/>
      <c r="V62" s="71"/>
      <c r="W62" s="71"/>
      <c r="X62" s="67">
        <f>'Tab 3 - Current Schedule'!X62</f>
        <v>0</v>
      </c>
      <c r="Y62" s="73"/>
      <c r="Z62" s="70"/>
      <c r="AA62" s="71"/>
      <c r="AB62" s="71"/>
      <c r="AC62" s="67">
        <f>'Tab 3 - Current Schedule'!AC62</f>
        <v>0</v>
      </c>
      <c r="AD62" s="73"/>
      <c r="AE62" s="70"/>
      <c r="AF62" s="71"/>
      <c r="AG62" s="71"/>
      <c r="AH62" s="67">
        <f>'Tab 3 - Current Schedule'!AH62</f>
        <v>0</v>
      </c>
      <c r="AI62" s="54"/>
      <c r="AJ62" s="74"/>
      <c r="BD62" s="169" t="s">
        <v>311</v>
      </c>
      <c r="BE62" s="401">
        <f t="shared" si="17"/>
        <v>0</v>
      </c>
    </row>
    <row r="63" spans="4:57" s="55" customFormat="1" ht="13.5" thickBot="1">
      <c r="D63" s="69" t="str">
        <f>'Tab 3 - Current Schedule'!D63</f>
        <v>LESS Window MOVING FROM LDC 43 TO 355</v>
      </c>
      <c r="E63" s="97"/>
      <c r="F63" s="70"/>
      <c r="G63" s="71"/>
      <c r="H63" s="71"/>
      <c r="I63" s="67">
        <f>'Tab 3 - Current Schedule'!I63</f>
        <v>0</v>
      </c>
      <c r="J63" s="73"/>
      <c r="K63" s="70"/>
      <c r="L63" s="71"/>
      <c r="M63" s="71"/>
      <c r="N63" s="67">
        <f>'Tab 3 - Current Schedule'!N63</f>
        <v>0</v>
      </c>
      <c r="O63" s="73"/>
      <c r="P63" s="70"/>
      <c r="Q63" s="71"/>
      <c r="R63" s="71"/>
      <c r="S63" s="67">
        <f>'Tab 3 - Current Schedule'!S63</f>
        <v>0</v>
      </c>
      <c r="T63" s="73"/>
      <c r="U63" s="70"/>
      <c r="V63" s="71"/>
      <c r="W63" s="71"/>
      <c r="X63" s="67">
        <f>'Tab 3 - Current Schedule'!X63</f>
        <v>0</v>
      </c>
      <c r="Y63" s="73"/>
      <c r="Z63" s="70"/>
      <c r="AA63" s="71"/>
      <c r="AB63" s="71"/>
      <c r="AC63" s="67">
        <f>'Tab 3 - Current Schedule'!AC63</f>
        <v>0</v>
      </c>
      <c r="AD63" s="73"/>
      <c r="AE63" s="70"/>
      <c r="AF63" s="71"/>
      <c r="AG63" s="71"/>
      <c r="AH63" s="67">
        <f>'Tab 3 - Current Schedule'!AH63</f>
        <v>0</v>
      </c>
      <c r="AI63" s="54"/>
      <c r="AJ63" s="74"/>
      <c r="BD63" s="169" t="s">
        <v>312</v>
      </c>
      <c r="BE63" s="401">
        <f t="shared" si="17"/>
        <v>0</v>
      </c>
    </row>
    <row r="64" spans="2:57" ht="12.75">
      <c r="B64" s="75"/>
      <c r="C64" s="75"/>
      <c r="D64" s="76" t="str">
        <f>'Tab 3 - Current Schedule'!D67</f>
        <v>EARNED HRS PER LDC 43 TO SCHD</v>
      </c>
      <c r="E64" s="75"/>
      <c r="F64" s="77"/>
      <c r="G64" s="77"/>
      <c r="H64" s="238"/>
      <c r="I64" s="78">
        <f>SUM(I30:I59)-(I61+I62)</f>
        <v>0</v>
      </c>
      <c r="J64" s="287"/>
      <c r="K64" s="79"/>
      <c r="L64" s="77"/>
      <c r="M64" s="238"/>
      <c r="N64" s="78">
        <f>SUM(N30:N59)-(N61+N62)</f>
        <v>0</v>
      </c>
      <c r="O64" s="287"/>
      <c r="P64" s="79"/>
      <c r="Q64" s="77"/>
      <c r="R64" s="238"/>
      <c r="S64" s="78">
        <f>SUM(S30:S59)-(S61+S62)</f>
        <v>0</v>
      </c>
      <c r="T64" s="287"/>
      <c r="U64" s="79"/>
      <c r="V64" s="77"/>
      <c r="W64" s="238"/>
      <c r="X64" s="78">
        <f>SUM(X30:X59)-(X61+X62)</f>
        <v>0</v>
      </c>
      <c r="Y64" s="287"/>
      <c r="Z64" s="79"/>
      <c r="AA64" s="77"/>
      <c r="AB64" s="238"/>
      <c r="AC64" s="78">
        <f>SUM(AC30:AC59)-(AC61+AC62)</f>
        <v>0</v>
      </c>
      <c r="AD64" s="287"/>
      <c r="AE64" s="79"/>
      <c r="AF64" s="77"/>
      <c r="AG64" s="238"/>
      <c r="AH64" s="78">
        <f>SUM(AH30:AH59)-(AH61+AH62)</f>
        <v>0</v>
      </c>
      <c r="AI64" s="56"/>
      <c r="AJ64" s="80"/>
      <c r="BD64" s="169" t="s">
        <v>313</v>
      </c>
      <c r="BE64" s="401">
        <f t="shared" si="17"/>
        <v>0</v>
      </c>
    </row>
    <row r="65" spans="2:57" ht="13.5" thickBot="1">
      <c r="B65" s="75"/>
      <c r="C65" s="75"/>
      <c r="D65" s="76" t="s">
        <v>18</v>
      </c>
      <c r="E65" s="75"/>
      <c r="F65" s="81"/>
      <c r="G65" s="81"/>
      <c r="H65" s="81"/>
      <c r="I65" s="82">
        <f>G13-I64</f>
        <v>0</v>
      </c>
      <c r="J65" s="56"/>
      <c r="K65" s="83"/>
      <c r="L65" s="81"/>
      <c r="M65" s="81"/>
      <c r="N65" s="82">
        <f>L13-N64</f>
        <v>0</v>
      </c>
      <c r="O65" s="56"/>
      <c r="P65" s="83"/>
      <c r="Q65" s="81"/>
      <c r="R65" s="81"/>
      <c r="S65" s="82">
        <f>Q13-S64</f>
        <v>0</v>
      </c>
      <c r="T65" s="56"/>
      <c r="U65" s="83"/>
      <c r="V65" s="81"/>
      <c r="W65" s="81"/>
      <c r="X65" s="82">
        <f>V13-X64</f>
        <v>0</v>
      </c>
      <c r="Y65" s="56"/>
      <c r="Z65" s="83"/>
      <c r="AA65" s="81"/>
      <c r="AB65" s="81"/>
      <c r="AC65" s="82">
        <f>AA13-AC64</f>
        <v>0</v>
      </c>
      <c r="AD65" s="56"/>
      <c r="AE65" s="84"/>
      <c r="AF65" s="85"/>
      <c r="AG65" s="81"/>
      <c r="AH65" s="82">
        <f>AF13-AH64</f>
        <v>0</v>
      </c>
      <c r="AI65" s="56"/>
      <c r="AJ65" s="74"/>
      <c r="AK65" s="54"/>
      <c r="BD65" s="169" t="s">
        <v>314</v>
      </c>
      <c r="BE65" s="401">
        <f t="shared" si="17"/>
        <v>0</v>
      </c>
    </row>
    <row r="66" spans="2:57" ht="13.5" thickBot="1">
      <c r="B66" s="55"/>
      <c r="C66" s="55"/>
      <c r="D66" s="86" t="s">
        <v>89</v>
      </c>
      <c r="E66" s="87"/>
      <c r="F66" s="87"/>
      <c r="G66" s="88"/>
      <c r="H66" s="88"/>
      <c r="I66" s="64">
        <f>'CSAW AVG TO CSV print page'!C72</f>
        <v>0</v>
      </c>
      <c r="J66" s="288"/>
      <c r="K66" s="89"/>
      <c r="L66" s="88"/>
      <c r="M66" s="88"/>
      <c r="N66" s="64">
        <f>L23</f>
        <v>0</v>
      </c>
      <c r="O66" s="288"/>
      <c r="P66" s="89"/>
      <c r="Q66" s="88"/>
      <c r="R66" s="88"/>
      <c r="S66" s="64">
        <f>Q24</f>
        <v>0</v>
      </c>
      <c r="T66" s="288"/>
      <c r="U66" s="89"/>
      <c r="V66" s="88"/>
      <c r="W66" s="88"/>
      <c r="X66" s="64">
        <f>'CSAW AVG TO CSV print page'!I72</f>
        <v>0</v>
      </c>
      <c r="Y66" s="288"/>
      <c r="Z66" s="89"/>
      <c r="AA66" s="88"/>
      <c r="AB66" s="88"/>
      <c r="AC66" s="64">
        <f>'CSAW AVG TO CSV print page'!K72</f>
        <v>0</v>
      </c>
      <c r="AD66" s="288"/>
      <c r="AE66" s="89"/>
      <c r="AF66" s="88"/>
      <c r="AG66" s="88"/>
      <c r="AH66" s="64">
        <f>'CSAW AVG TO CSV print page'!M72</f>
        <v>0</v>
      </c>
      <c r="AI66" s="159"/>
      <c r="BD66" s="402" t="s">
        <v>315</v>
      </c>
      <c r="BE66" s="404">
        <f t="shared" si="17"/>
        <v>0</v>
      </c>
    </row>
    <row r="67" spans="2:35" ht="13.5" thickBot="1">
      <c r="B67" s="55"/>
      <c r="C67" s="55"/>
      <c r="D67" s="86" t="s">
        <v>90</v>
      </c>
      <c r="E67" s="87"/>
      <c r="F67" s="87"/>
      <c r="G67" s="88"/>
      <c r="H67" s="88"/>
      <c r="I67" s="64">
        <f>'CSAW AVG TO CSV print page'!C73</f>
        <v>0</v>
      </c>
      <c r="J67" s="288"/>
      <c r="K67" s="89"/>
      <c r="L67" s="88"/>
      <c r="M67" s="88"/>
      <c r="N67" s="64">
        <f>L24</f>
        <v>0</v>
      </c>
      <c r="O67" s="288"/>
      <c r="P67" s="89"/>
      <c r="Q67" s="88"/>
      <c r="R67" s="88"/>
      <c r="S67" s="64">
        <f>Q25</f>
        <v>0</v>
      </c>
      <c r="T67" s="288"/>
      <c r="U67" s="89"/>
      <c r="V67" s="88"/>
      <c r="W67" s="88"/>
      <c r="X67" s="64">
        <f>'CSAW AVG TO CSV print page'!I73</f>
        <v>0</v>
      </c>
      <c r="Y67" s="288"/>
      <c r="Z67" s="89"/>
      <c r="AA67" s="88"/>
      <c r="AB67" s="88"/>
      <c r="AC67" s="64">
        <f>'CSAW AVG TO CSV print page'!K73</f>
        <v>0</v>
      </c>
      <c r="AD67" s="288"/>
      <c r="AE67" s="89"/>
      <c r="AF67" s="88"/>
      <c r="AG67" s="88"/>
      <c r="AH67" s="64">
        <f>'CSAW AVG TO CSV print page'!M73</f>
        <v>0</v>
      </c>
      <c r="AI67" s="159"/>
    </row>
    <row r="68" spans="2:35" ht="13.5" thickBot="1">
      <c r="B68" s="55"/>
      <c r="C68" s="55"/>
      <c r="D68" s="90" t="s">
        <v>91</v>
      </c>
      <c r="E68" s="92"/>
      <c r="F68" s="87"/>
      <c r="G68" s="88"/>
      <c r="H68" s="88"/>
      <c r="I68" s="64">
        <f>'CSAW AVG TO CSV print page'!C74</f>
        <v>0</v>
      </c>
      <c r="J68" s="288"/>
      <c r="K68" s="89"/>
      <c r="L68" s="87"/>
      <c r="M68" s="87"/>
      <c r="N68" s="64">
        <f>L25</f>
        <v>0</v>
      </c>
      <c r="O68" s="262"/>
      <c r="P68" s="91"/>
      <c r="Q68" s="92"/>
      <c r="R68" s="92"/>
      <c r="S68" s="64">
        <f>Q26</f>
        <v>0</v>
      </c>
      <c r="T68" s="262"/>
      <c r="U68" s="91"/>
      <c r="V68" s="92"/>
      <c r="W68" s="92"/>
      <c r="X68" s="64">
        <f>'CSAW AVG TO CSV print page'!I74</f>
        <v>0</v>
      </c>
      <c r="Y68" s="262"/>
      <c r="Z68" s="91"/>
      <c r="AA68" s="92"/>
      <c r="AB68" s="92"/>
      <c r="AC68" s="64">
        <f>'CSAW AVG TO CSV print page'!K74</f>
        <v>0</v>
      </c>
      <c r="AD68" s="262"/>
      <c r="AE68" s="91"/>
      <c r="AF68" s="92"/>
      <c r="AG68" s="92"/>
      <c r="AH68" s="64">
        <f>'CSAW AVG TO CSV print page'!M74</f>
        <v>0</v>
      </c>
      <c r="AI68" s="159"/>
    </row>
    <row r="69" spans="4:35" ht="13.5" thickBot="1">
      <c r="D69" s="86" t="s">
        <v>118</v>
      </c>
      <c r="E69" s="535">
        <f>F60-H60</f>
        <v>0</v>
      </c>
      <c r="F69" s="538"/>
      <c r="G69" s="538"/>
      <c r="H69" s="538"/>
      <c r="I69" s="539"/>
      <c r="J69" s="241"/>
      <c r="K69" s="535">
        <f>K60-M60</f>
        <v>0</v>
      </c>
      <c r="L69" s="536"/>
      <c r="M69" s="536"/>
      <c r="N69" s="537"/>
      <c r="O69" s="242"/>
      <c r="P69" s="535">
        <f>P60-R60</f>
        <v>0</v>
      </c>
      <c r="Q69" s="536"/>
      <c r="R69" s="536"/>
      <c r="S69" s="537"/>
      <c r="T69" s="242"/>
      <c r="U69" s="535">
        <f>U60-W60</f>
        <v>0</v>
      </c>
      <c r="V69" s="536"/>
      <c r="W69" s="536"/>
      <c r="X69" s="537"/>
      <c r="Y69" s="242"/>
      <c r="Z69" s="535">
        <f>Z60-AB60</f>
        <v>0</v>
      </c>
      <c r="AA69" s="536"/>
      <c r="AB69" s="536"/>
      <c r="AC69" s="537"/>
      <c r="AD69" s="242"/>
      <c r="AE69" s="535">
        <f>AE60-AG60</f>
        <v>0</v>
      </c>
      <c r="AF69" s="536"/>
      <c r="AG69" s="536"/>
      <c r="AH69" s="537"/>
      <c r="AI69" s="56"/>
    </row>
  </sheetData>
  <sheetProtection password="D3EE" sheet="1" objects="1" scenarios="1" formatColumns="0" formatRows="0" selectLockedCells="1"/>
  <mergeCells count="46">
    <mergeCell ref="AJ61:AK61"/>
    <mergeCell ref="AJ35:AK35"/>
    <mergeCell ref="AJ36:AK36"/>
    <mergeCell ref="AJ37:AK37"/>
    <mergeCell ref="AJ38:AK38"/>
    <mergeCell ref="AJ39:AK39"/>
    <mergeCell ref="AJ27:AK27"/>
    <mergeCell ref="AJ60:AK60"/>
    <mergeCell ref="AJ29:AK29"/>
    <mergeCell ref="AJ30:AK30"/>
    <mergeCell ref="AJ31:AK31"/>
    <mergeCell ref="AJ32:AK32"/>
    <mergeCell ref="AJ33:AK33"/>
    <mergeCell ref="AJ34:AK34"/>
    <mergeCell ref="AJ40:AK40"/>
    <mergeCell ref="AJ41:AK41"/>
    <mergeCell ref="AJ54:AK54"/>
    <mergeCell ref="AJ49:AK49"/>
    <mergeCell ref="AJ55:AK55"/>
    <mergeCell ref="AE28:AH28"/>
    <mergeCell ref="F28:I28"/>
    <mergeCell ref="K28:N28"/>
    <mergeCell ref="P28:S28"/>
    <mergeCell ref="U28:X28"/>
    <mergeCell ref="Z28:AC28"/>
    <mergeCell ref="K69:N69"/>
    <mergeCell ref="P69:S69"/>
    <mergeCell ref="U69:X69"/>
    <mergeCell ref="Z69:AC69"/>
    <mergeCell ref="E69:I69"/>
    <mergeCell ref="AE69:AH69"/>
    <mergeCell ref="AJ42:AK42"/>
    <mergeCell ref="AJ43:AK43"/>
    <mergeCell ref="AJ44:AK44"/>
    <mergeCell ref="AJ51:AK51"/>
    <mergeCell ref="AJ52:AK52"/>
    <mergeCell ref="AJ53:AK53"/>
    <mergeCell ref="AJ45:AK45"/>
    <mergeCell ref="AJ50:AK50"/>
    <mergeCell ref="AJ56:AK56"/>
    <mergeCell ref="AJ57:AK57"/>
    <mergeCell ref="AJ58:AK58"/>
    <mergeCell ref="AJ59:AK59"/>
    <mergeCell ref="AJ46:AK46"/>
    <mergeCell ref="AJ47:AK47"/>
    <mergeCell ref="AJ48:AK48"/>
  </mergeCells>
  <conditionalFormatting sqref="K5:M8 K4">
    <cfRule type="cellIs" priority="264" dxfId="58" operator="equal">
      <formula>0</formula>
    </cfRule>
  </conditionalFormatting>
  <conditionalFormatting sqref="J4:J9 H3:H10">
    <cfRule type="cellIs" priority="263" dxfId="55" operator="equal">
      <formula>0</formula>
    </cfRule>
  </conditionalFormatting>
  <conditionalFormatting sqref="H14:H21 AG14:AG21 M14:M21 R14:R21 W14:W21 AB14:AB21">
    <cfRule type="cellIs" priority="230" dxfId="61" operator="equal">
      <formula>0</formula>
    </cfRule>
  </conditionalFormatting>
  <conditionalFormatting sqref="AJ30:AJ59">
    <cfRule type="iconSet" priority="683" dxfId="7">
      <iconSet iconSet="3Arrows" reverse="1">
        <cfvo type="percent" val="0"/>
        <cfvo type="num" val="33"/>
        <cfvo type="num" val="40"/>
      </iconSet>
    </cfRule>
  </conditionalFormatting>
  <conditionalFormatting sqref="E17 E24">
    <cfRule type="expression" priority="2" dxfId="60">
      <formula>D17:D24&lt;=0</formula>
    </cfRule>
  </conditionalFormatting>
  <conditionalFormatting sqref="E18:E23">
    <cfRule type="expression" priority="3" dxfId="60">
      <formula>D18:D24&lt;=0</formula>
    </cfRule>
  </conditionalFormatting>
  <conditionalFormatting sqref="D17">
    <cfRule type="expression" priority="1" dxfId="60">
      <formula>D17:D24&lt;0</formula>
    </cfRule>
  </conditionalFormatting>
  <conditionalFormatting sqref="D18 D20:D24">
    <cfRule type="expression" priority="692" dxfId="60">
      <formula>D18:D24&lt;0</formula>
    </cfRule>
  </conditionalFormatting>
  <conditionalFormatting sqref="D19">
    <cfRule type="expression" priority="694" dxfId="60">
      <formula>D19:D24&lt;0</formula>
    </cfRule>
  </conditionalFormatting>
  <dataValidations count="1">
    <dataValidation type="list" allowBlank="1" showInputMessage="1" showErrorMessage="1" sqref="D13">
      <formula1>$BD$19:$BD$66</formula1>
    </dataValidation>
  </dataValidations>
  <printOptions horizontalCentered="1" verticalCentered="1"/>
  <pageMargins left="0" right="0" top="0" bottom="0" header="0.3" footer="0.3"/>
  <pageSetup horizontalDpi="600" verticalDpi="600" orientation="landscape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BJ120"/>
  <sheetViews>
    <sheetView showGridLines="0" zoomScale="90" zoomScaleNormal="90" zoomScalePageLayoutView="0" workbookViewId="0" topLeftCell="A1">
      <selection activeCell="D13" sqref="D13"/>
    </sheetView>
  </sheetViews>
  <sheetFormatPr defaultColWidth="9.140625" defaultRowHeight="15"/>
  <cols>
    <col min="1" max="1" width="0.71875" style="117" customWidth="1"/>
    <col min="2" max="2" width="2.00390625" style="117" bestFit="1" customWidth="1"/>
    <col min="3" max="3" width="4.57421875" style="117" customWidth="1"/>
    <col min="4" max="4" width="41.57421875" style="117" bestFit="1" customWidth="1"/>
    <col min="5" max="5" width="16.8515625" style="117" bestFit="1" customWidth="1"/>
    <col min="6" max="6" width="5.57421875" style="117" bestFit="1" customWidth="1"/>
    <col min="7" max="7" width="7.57421875" style="117" customWidth="1"/>
    <col min="8" max="8" width="10.00390625" style="117" customWidth="1"/>
    <col min="9" max="9" width="12.57421875" style="117" customWidth="1"/>
    <col min="10" max="10" width="7.7109375" style="117" customWidth="1"/>
    <col min="11" max="11" width="5.57421875" style="117" bestFit="1" customWidth="1"/>
    <col min="12" max="12" width="7.7109375" style="117" customWidth="1"/>
    <col min="13" max="13" width="10.140625" style="117" customWidth="1"/>
    <col min="14" max="14" width="15.00390625" style="117" bestFit="1" customWidth="1"/>
    <col min="15" max="15" width="8.421875" style="117" customWidth="1"/>
    <col min="16" max="16" width="5.57421875" style="117" bestFit="1" customWidth="1"/>
    <col min="17" max="17" width="8.7109375" style="117" customWidth="1"/>
    <col min="18" max="18" width="9.57421875" style="117" customWidth="1"/>
    <col min="19" max="20" width="7.8515625" style="117" customWidth="1"/>
    <col min="21" max="21" width="5.57421875" style="117" bestFit="1" customWidth="1"/>
    <col min="22" max="22" width="9.8515625" style="117" customWidth="1"/>
    <col min="23" max="23" width="9.57421875" style="117" customWidth="1"/>
    <col min="24" max="24" width="16.57421875" style="117" bestFit="1" customWidth="1"/>
    <col min="25" max="25" width="6.421875" style="117" customWidth="1"/>
    <col min="26" max="26" width="5.57421875" style="117" bestFit="1" customWidth="1"/>
    <col min="27" max="27" width="9.140625" style="117" customWidth="1"/>
    <col min="28" max="28" width="11.28125" style="117" customWidth="1"/>
    <col min="29" max="29" width="7.7109375" style="117" bestFit="1" customWidth="1"/>
    <col min="30" max="30" width="7.7109375" style="117" customWidth="1"/>
    <col min="31" max="31" width="5.57421875" style="117" bestFit="1" customWidth="1"/>
    <col min="32" max="32" width="8.421875" style="117" customWidth="1"/>
    <col min="33" max="33" width="10.421875" style="117" customWidth="1"/>
    <col min="34" max="34" width="13.421875" style="117" customWidth="1"/>
    <col min="35" max="35" width="7.7109375" style="117" customWidth="1"/>
    <col min="36" max="36" width="3.57421875" style="117" bestFit="1" customWidth="1"/>
    <col min="37" max="37" width="11.421875" style="117" customWidth="1"/>
    <col min="38" max="16384" width="9.140625" style="117" customWidth="1"/>
  </cols>
  <sheetData>
    <row r="1" spans="4:21" ht="7.5" customHeight="1">
      <c r="D1" s="115"/>
      <c r="E1" s="115"/>
      <c r="F1" s="115"/>
      <c r="I1" s="119"/>
      <c r="J1" s="119"/>
      <c r="K1" s="120"/>
      <c r="L1" s="120"/>
      <c r="M1" s="120"/>
      <c r="Q1" s="121"/>
      <c r="R1" s="121"/>
      <c r="S1" s="122"/>
      <c r="T1" s="122"/>
      <c r="U1" s="122"/>
    </row>
    <row r="2" spans="4:24" ht="13.5" customHeight="1" thickBot="1">
      <c r="D2" s="115"/>
      <c r="E2" s="115"/>
      <c r="F2" s="115"/>
      <c r="I2" s="119"/>
      <c r="J2" s="119"/>
      <c r="K2" s="120"/>
      <c r="L2" s="120"/>
      <c r="M2" s="120"/>
      <c r="Q2" s="339" t="s">
        <v>191</v>
      </c>
      <c r="R2" s="339" t="s">
        <v>192</v>
      </c>
      <c r="S2" s="122" t="s">
        <v>193</v>
      </c>
      <c r="T2" s="122" t="s">
        <v>194</v>
      </c>
      <c r="U2" s="122" t="s">
        <v>195</v>
      </c>
      <c r="V2" s="5" t="s">
        <v>196</v>
      </c>
      <c r="W2" s="5" t="s">
        <v>197</v>
      </c>
      <c r="X2" s="5" t="s">
        <v>198</v>
      </c>
    </row>
    <row r="3" spans="4:24" ht="12.75" thickBot="1">
      <c r="D3" s="348" t="str">
        <f>'Tab 3 - Current Schedule'!D3</f>
        <v>Unit Opening Time Monday thru Friday (Hour:units)</v>
      </c>
      <c r="E3" s="349">
        <f>'Tab 3 - Current Schedule'!E3</f>
        <v>0</v>
      </c>
      <c r="G3" s="321">
        <f>E3/24</f>
        <v>0</v>
      </c>
      <c r="I3" s="119"/>
      <c r="J3" s="119"/>
      <c r="L3" s="252" t="s">
        <v>102</v>
      </c>
      <c r="M3" s="251" t="s">
        <v>185</v>
      </c>
      <c r="N3" s="251"/>
      <c r="O3" s="253"/>
      <c r="P3" s="253"/>
      <c r="Q3" s="338">
        <f>IF(H14=0,0,E7-H14)</f>
        <v>0</v>
      </c>
      <c r="R3" s="338">
        <f>IF(H15=0,0,E7-H15)</f>
        <v>0</v>
      </c>
      <c r="S3" s="252">
        <f>IF(H16=0,0,E7-H16)</f>
        <v>0</v>
      </c>
      <c r="T3" s="252">
        <f>IF(H17=0,0,E7-H17)</f>
        <v>0</v>
      </c>
      <c r="U3" s="252">
        <f>IF(H18=0,0,E7-H18)</f>
        <v>0</v>
      </c>
      <c r="V3" s="338">
        <f>IF(H19=0,0,E7-H19)</f>
        <v>0</v>
      </c>
      <c r="W3" s="338">
        <f>IF(H20=0,0,E7-H20)</f>
        <v>0</v>
      </c>
      <c r="X3" s="338">
        <f>IF(H21=0,0,E7-H21)</f>
        <v>0</v>
      </c>
    </row>
    <row r="4" spans="4:24" ht="12.75" thickBot="1">
      <c r="D4" s="348" t="str">
        <f>'Tab 3 - Current Schedule'!D4</f>
        <v>Unit Closing Time (Hour:units)</v>
      </c>
      <c r="E4" s="349">
        <f>'Tab 3 - Current Schedule'!E4</f>
        <v>0</v>
      </c>
      <c r="G4" s="321">
        <f aca="true" t="shared" si="0" ref="G4:G10">E4/24</f>
        <v>0</v>
      </c>
      <c r="I4" s="119"/>
      <c r="J4" s="119"/>
      <c r="K4" s="120"/>
      <c r="L4" s="252" t="s">
        <v>189</v>
      </c>
      <c r="M4" s="251" t="s">
        <v>185</v>
      </c>
      <c r="N4" s="251"/>
      <c r="O4" s="253"/>
      <c r="P4" s="253"/>
      <c r="Q4" s="338">
        <f>IF(H14=0,0,E7-H14)</f>
        <v>0</v>
      </c>
      <c r="R4" s="338">
        <f>IF(H15=0,0,E7-H15)</f>
        <v>0</v>
      </c>
      <c r="S4" s="252">
        <f>IF(H16=0,0,E7-H16)</f>
        <v>0</v>
      </c>
      <c r="T4" s="252">
        <f>IF(H17=0,0,E7-H17)</f>
        <v>0</v>
      </c>
      <c r="U4" s="252">
        <f>IF(H18=0,0,E7-H18)</f>
        <v>0</v>
      </c>
      <c r="V4" s="338">
        <f>IF(H19=0,0,E7-H19)</f>
        <v>0</v>
      </c>
      <c r="W4" s="338">
        <f>IF(H20=0,0,E7-H20)</f>
        <v>0</v>
      </c>
      <c r="X4" s="338">
        <f>IF(H21=0,0,E7-H21)</f>
        <v>0</v>
      </c>
    </row>
    <row r="5" spans="4:21" ht="12.75" thickBot="1">
      <c r="D5" s="350" t="str">
        <f>'Tab 3 - Current Schedule'!D5</f>
        <v>Unit Opening Time on Saturday (Hour:units)</v>
      </c>
      <c r="E5" s="351">
        <f>'Tab 3 - Current Schedule'!E5</f>
        <v>0</v>
      </c>
      <c r="G5" s="321">
        <f t="shared" si="0"/>
        <v>0</v>
      </c>
      <c r="I5" s="119"/>
      <c r="J5" s="119"/>
      <c r="K5" s="120"/>
      <c r="L5" s="125"/>
      <c r="M5" s="125"/>
      <c r="N5" s="124"/>
      <c r="O5" s="124"/>
      <c r="U5" s="126"/>
    </row>
    <row r="6" spans="4:49" ht="12.75" thickBot="1">
      <c r="D6" s="350" t="str">
        <f>'Tab 3 - Current Schedule'!D6</f>
        <v>Unit Closing Time on Saturday (Hour:units)</v>
      </c>
      <c r="E6" s="351">
        <f>'Tab 3 - Current Schedule'!E6</f>
        <v>0</v>
      </c>
      <c r="G6" s="321">
        <f t="shared" si="0"/>
        <v>0</v>
      </c>
      <c r="I6" s="119"/>
      <c r="J6" s="119"/>
      <c r="K6" s="120"/>
      <c r="L6" s="120"/>
      <c r="M6" s="120"/>
      <c r="Q6" s="121"/>
      <c r="R6" s="121"/>
      <c r="S6" s="122"/>
      <c r="T6" s="122"/>
      <c r="U6" s="122"/>
      <c r="AW6" s="112" t="s">
        <v>186</v>
      </c>
    </row>
    <row r="7" spans="4:49" ht="12.75" thickBot="1">
      <c r="D7" s="116" t="str">
        <f>'Tab 3 - Current Schedule'!D7</f>
        <v>Cut OFF Time - LDC 43 (Hour:units)</v>
      </c>
      <c r="E7" s="123">
        <f>'Tab 3 - Current Schedule'!E7</f>
        <v>0</v>
      </c>
      <c r="G7" s="321">
        <f t="shared" si="0"/>
        <v>0</v>
      </c>
      <c r="I7" s="119"/>
      <c r="J7" s="119"/>
      <c r="K7" s="120"/>
      <c r="L7" s="120"/>
      <c r="M7" s="120"/>
      <c r="Q7" s="121"/>
      <c r="R7" s="121"/>
      <c r="S7" s="122"/>
      <c r="T7" s="122"/>
      <c r="U7" s="122"/>
      <c r="AW7" s="264">
        <v>0</v>
      </c>
    </row>
    <row r="8" spans="4:62" ht="13.5" thickBot="1">
      <c r="D8" s="116" t="str">
        <f>'Tab 3 - Current Schedule'!D8</f>
        <v>Cut OFF Time - LDC 44 (Hour:units)</v>
      </c>
      <c r="E8" s="123">
        <f>'Tab 3 - Current Schedule'!E8</f>
        <v>0</v>
      </c>
      <c r="G8" s="321">
        <f t="shared" si="0"/>
        <v>0</v>
      </c>
      <c r="I8" s="119"/>
      <c r="J8" s="119"/>
      <c r="K8" s="120"/>
      <c r="L8" s="120"/>
      <c r="M8" s="120"/>
      <c r="Q8" s="121"/>
      <c r="R8" s="121"/>
      <c r="S8" s="122"/>
      <c r="T8" s="122"/>
      <c r="U8" s="122"/>
      <c r="AW8" s="112">
        <v>1</v>
      </c>
      <c r="BD8" s="399"/>
      <c r="BE8" s="400" t="s">
        <v>262</v>
      </c>
      <c r="BF8" s="400" t="s">
        <v>263</v>
      </c>
      <c r="BG8" s="400" t="s">
        <v>264</v>
      </c>
      <c r="BH8" s="400" t="s">
        <v>265</v>
      </c>
      <c r="BI8" s="400" t="s">
        <v>266</v>
      </c>
      <c r="BJ8" s="178" t="s">
        <v>267</v>
      </c>
    </row>
    <row r="9" spans="4:62" ht="13.5" thickBot="1">
      <c r="D9" s="116" t="str">
        <f>'Tab 3 - Current Schedule'!D9</f>
        <v>Cut OFF Time - CALLER MAIL (Hour:units)</v>
      </c>
      <c r="E9" s="123">
        <f>'Tab 3 - Current Schedule'!E9</f>
        <v>0</v>
      </c>
      <c r="G9" s="321">
        <f t="shared" si="0"/>
        <v>0</v>
      </c>
      <c r="I9" s="127"/>
      <c r="J9" s="127"/>
      <c r="K9" s="117" t="s">
        <v>107</v>
      </c>
      <c r="L9" s="117" t="s">
        <v>108</v>
      </c>
      <c r="M9" s="127" t="s">
        <v>175</v>
      </c>
      <c r="O9" s="127"/>
      <c r="P9" s="124"/>
      <c r="Q9" s="125"/>
      <c r="R9" s="125"/>
      <c r="U9" s="122"/>
      <c r="AW9" s="112">
        <v>2</v>
      </c>
      <c r="BD9" s="169" t="s">
        <v>191</v>
      </c>
      <c r="BE9" s="74">
        <f>I14</f>
        <v>0</v>
      </c>
      <c r="BF9" s="74">
        <f>N14</f>
        <v>0</v>
      </c>
      <c r="BG9" s="74">
        <f>S14</f>
        <v>0</v>
      </c>
      <c r="BH9" s="74">
        <f>X14</f>
        <v>0</v>
      </c>
      <c r="BI9" s="74">
        <f>AC14</f>
        <v>0</v>
      </c>
      <c r="BJ9" s="401">
        <f>AH14</f>
        <v>0</v>
      </c>
    </row>
    <row r="10" spans="4:62" ht="13.5" thickBot="1">
      <c r="D10" s="116" t="s">
        <v>62</v>
      </c>
      <c r="E10" s="123">
        <f>'Tab 3 - Current Schedule'!E10</f>
        <v>0</v>
      </c>
      <c r="G10" s="322">
        <f t="shared" si="0"/>
        <v>0</v>
      </c>
      <c r="I10" s="124"/>
      <c r="J10" s="124"/>
      <c r="K10" s="370">
        <v>0</v>
      </c>
      <c r="L10" s="381">
        <v>0</v>
      </c>
      <c r="M10" s="371">
        <f>'Tab 1-Enter Office Information'!$C$12-L10</f>
        <v>0</v>
      </c>
      <c r="O10" s="126" t="s">
        <v>109</v>
      </c>
      <c r="Q10" s="124"/>
      <c r="R10" s="124"/>
      <c r="T10" s="126"/>
      <c r="U10" s="122"/>
      <c r="Y10" s="320"/>
      <c r="Z10" s="320"/>
      <c r="AA10" s="320"/>
      <c r="AB10" s="320"/>
      <c r="AW10" s="112">
        <v>3</v>
      </c>
      <c r="BD10" s="169" t="s">
        <v>192</v>
      </c>
      <c r="BE10" s="74">
        <f aca="true" t="shared" si="1" ref="BE10:BE16">I15</f>
        <v>0</v>
      </c>
      <c r="BF10" s="74">
        <f aca="true" t="shared" si="2" ref="BF10:BF16">N15</f>
        <v>0</v>
      </c>
      <c r="BG10" s="74">
        <f aca="true" t="shared" si="3" ref="BG10:BG16">S15</f>
        <v>0</v>
      </c>
      <c r="BH10" s="74">
        <f aca="true" t="shared" si="4" ref="BH10:BH16">X15</f>
        <v>0</v>
      </c>
      <c r="BI10" s="74">
        <f aca="true" t="shared" si="5" ref="BI10:BI16">AC15</f>
        <v>0</v>
      </c>
      <c r="BJ10" s="401">
        <f aca="true" t="shared" si="6" ref="BJ10:BJ16">AH15</f>
        <v>0</v>
      </c>
    </row>
    <row r="11" spans="11:62" ht="11.25" customHeight="1" thickBot="1">
      <c r="K11" s="120"/>
      <c r="L11" s="120"/>
      <c r="M11" s="120"/>
      <c r="Q11" s="121"/>
      <c r="R11" s="121"/>
      <c r="S11" s="122"/>
      <c r="T11" s="122"/>
      <c r="U11" s="122"/>
      <c r="AW11" s="112">
        <v>4</v>
      </c>
      <c r="BD11" s="169" t="s">
        <v>193</v>
      </c>
      <c r="BE11" s="74">
        <f t="shared" si="1"/>
        <v>0</v>
      </c>
      <c r="BF11" s="74">
        <f t="shared" si="2"/>
        <v>0</v>
      </c>
      <c r="BG11" s="74">
        <f t="shared" si="3"/>
        <v>0</v>
      </c>
      <c r="BH11" s="74">
        <f t="shared" si="4"/>
        <v>0</v>
      </c>
      <c r="BI11" s="74">
        <f t="shared" si="5"/>
        <v>0</v>
      </c>
      <c r="BJ11" s="401">
        <f t="shared" si="6"/>
        <v>0</v>
      </c>
    </row>
    <row r="12" spans="3:62" ht="48.75" thickBot="1">
      <c r="C12" s="396"/>
      <c r="D12" s="397" t="s">
        <v>255</v>
      </c>
      <c r="E12" s="398"/>
      <c r="F12" s="281" t="s">
        <v>102</v>
      </c>
      <c r="G12" s="290" t="s">
        <v>59</v>
      </c>
      <c r="H12" s="336" t="s">
        <v>190</v>
      </c>
      <c r="I12" s="291" t="s">
        <v>58</v>
      </c>
      <c r="J12" s="387" t="s">
        <v>259</v>
      </c>
      <c r="K12" s="281" t="s">
        <v>101</v>
      </c>
      <c r="L12" s="290" t="s">
        <v>59</v>
      </c>
      <c r="M12" s="336" t="s">
        <v>190</v>
      </c>
      <c r="N12" s="291" t="s">
        <v>58</v>
      </c>
      <c r="O12" s="387" t="s">
        <v>259</v>
      </c>
      <c r="P12" s="281" t="s">
        <v>115</v>
      </c>
      <c r="Q12" s="290" t="s">
        <v>59</v>
      </c>
      <c r="R12" s="336" t="s">
        <v>190</v>
      </c>
      <c r="S12" s="291" t="s">
        <v>58</v>
      </c>
      <c r="T12" s="387" t="s">
        <v>259</v>
      </c>
      <c r="U12" s="281" t="s">
        <v>103</v>
      </c>
      <c r="V12" s="290" t="s">
        <v>59</v>
      </c>
      <c r="W12" s="336" t="s">
        <v>190</v>
      </c>
      <c r="X12" s="291" t="s">
        <v>58</v>
      </c>
      <c r="Y12" s="387" t="s">
        <v>259</v>
      </c>
      <c r="Z12" s="281" t="s">
        <v>116</v>
      </c>
      <c r="AA12" s="290" t="s">
        <v>59</v>
      </c>
      <c r="AB12" s="336" t="s">
        <v>190</v>
      </c>
      <c r="AC12" s="291" t="s">
        <v>58</v>
      </c>
      <c r="AD12" s="387" t="s">
        <v>259</v>
      </c>
      <c r="AE12" s="281" t="s">
        <v>104</v>
      </c>
      <c r="AF12" s="290" t="s">
        <v>59</v>
      </c>
      <c r="AG12" s="336" t="s">
        <v>190</v>
      </c>
      <c r="AH12" s="291" t="s">
        <v>58</v>
      </c>
      <c r="AI12" s="387" t="s">
        <v>259</v>
      </c>
      <c r="AW12" s="112">
        <v>5</v>
      </c>
      <c r="BD12" s="169" t="s">
        <v>194</v>
      </c>
      <c r="BE12" s="74">
        <f t="shared" si="1"/>
        <v>0</v>
      </c>
      <c r="BF12" s="74">
        <f t="shared" si="2"/>
        <v>0</v>
      </c>
      <c r="BG12" s="74">
        <f t="shared" si="3"/>
        <v>0</v>
      </c>
      <c r="BH12" s="74">
        <f t="shared" si="4"/>
        <v>0</v>
      </c>
      <c r="BI12" s="74">
        <f t="shared" si="5"/>
        <v>0</v>
      </c>
      <c r="BJ12" s="401">
        <f t="shared" si="6"/>
        <v>0</v>
      </c>
    </row>
    <row r="13" spans="2:62" s="112" customFormat="1" ht="13.5" thickBot="1">
      <c r="B13" s="382" t="str">
        <f>RIGHT(D13,1)</f>
        <v>1</v>
      </c>
      <c r="C13" s="408" t="s">
        <v>245</v>
      </c>
      <c r="D13" s="409" t="s">
        <v>268</v>
      </c>
      <c r="E13" s="388"/>
      <c r="F13" s="325" t="s">
        <v>45</v>
      </c>
      <c r="G13" s="326">
        <f>'CSAW AVG TO CSV print page'!C71</f>
        <v>0</v>
      </c>
      <c r="H13" s="326"/>
      <c r="I13" s="327">
        <f>'CSAW AVG TO CSV print page'!D71</f>
        <v>0</v>
      </c>
      <c r="J13" s="387" t="s">
        <v>258</v>
      </c>
      <c r="K13" s="325" t="s">
        <v>45</v>
      </c>
      <c r="L13" s="326">
        <f>'CSAW AVG TO CSV print page'!E71</f>
        <v>0</v>
      </c>
      <c r="M13" s="326"/>
      <c r="N13" s="326">
        <f>'CSAW AVG TO CSV print page'!F71</f>
        <v>0</v>
      </c>
      <c r="O13" s="387" t="s">
        <v>258</v>
      </c>
      <c r="P13" s="325" t="s">
        <v>45</v>
      </c>
      <c r="Q13" s="326">
        <f>'CSAW AVG TO CSV print page'!G71</f>
        <v>0</v>
      </c>
      <c r="R13" s="326"/>
      <c r="S13" s="326">
        <f>'CSAW AVG TO CSV print page'!H71</f>
        <v>0</v>
      </c>
      <c r="T13" s="387" t="s">
        <v>258</v>
      </c>
      <c r="U13" s="325" t="s">
        <v>45</v>
      </c>
      <c r="V13" s="326">
        <f>'CSAW AVG TO CSV print page'!I71</f>
        <v>0</v>
      </c>
      <c r="W13" s="326"/>
      <c r="X13" s="326">
        <f>'CSAW AVG TO CSV print page'!J71</f>
        <v>0</v>
      </c>
      <c r="Y13" s="387" t="s">
        <v>258</v>
      </c>
      <c r="Z13" s="325" t="s">
        <v>45</v>
      </c>
      <c r="AA13" s="326">
        <f>'CSAW AVG TO CSV print page'!K71</f>
        <v>0</v>
      </c>
      <c r="AB13" s="326"/>
      <c r="AC13" s="326">
        <f>'CSAW AVG TO CSV print page'!L71</f>
        <v>0</v>
      </c>
      <c r="AD13" s="387" t="s">
        <v>258</v>
      </c>
      <c r="AE13" s="325" t="s">
        <v>45</v>
      </c>
      <c r="AF13" s="326">
        <f>'CSAW AVG TO CSV print page'!M71</f>
        <v>0</v>
      </c>
      <c r="AG13" s="326"/>
      <c r="AH13" s="326">
        <f>'CSAW AVG TO CSV print page'!N71</f>
        <v>0</v>
      </c>
      <c r="AI13" s="387" t="s">
        <v>258</v>
      </c>
      <c r="AW13" s="112">
        <v>6</v>
      </c>
      <c r="BD13" s="169" t="s">
        <v>195</v>
      </c>
      <c r="BE13" s="74">
        <f t="shared" si="1"/>
        <v>0</v>
      </c>
      <c r="BF13" s="74">
        <f t="shared" si="2"/>
        <v>0</v>
      </c>
      <c r="BG13" s="74">
        <f t="shared" si="3"/>
        <v>0</v>
      </c>
      <c r="BH13" s="74">
        <f t="shared" si="4"/>
        <v>0</v>
      </c>
      <c r="BI13" s="74">
        <f t="shared" si="5"/>
        <v>0</v>
      </c>
      <c r="BJ13" s="401">
        <f t="shared" si="6"/>
        <v>0</v>
      </c>
    </row>
    <row r="14" spans="2:62" s="112" customFormat="1" ht="13.5" thickBot="1">
      <c r="B14" s="410" t="s">
        <v>317</v>
      </c>
      <c r="C14" s="411"/>
      <c r="D14" s="412">
        <f>#VALUE!</f>
        <v>0</v>
      </c>
      <c r="E14" s="383"/>
      <c r="F14" s="328" t="s">
        <v>49</v>
      </c>
      <c r="G14" s="329">
        <f>$G$13*'Tab 1-Enter Office Information'!$D90</f>
        <v>0</v>
      </c>
      <c r="H14" s="329">
        <f>'Tab 1-Enter Office Information'!C90</f>
        <v>0</v>
      </c>
      <c r="I14" s="329">
        <f>$I$13*'Tab 1-Enter Office Information'!$D90</f>
        <v>0</v>
      </c>
      <c r="J14" s="387" t="e">
        <f>I14/$Q$3</f>
        <v>#DIV/0!</v>
      </c>
      <c r="K14" s="328" t="s">
        <v>49</v>
      </c>
      <c r="L14" s="329">
        <f>$L$13*'Tab 1-Enter Office Information'!$D90</f>
        <v>0</v>
      </c>
      <c r="M14" s="329">
        <f>('Tab 1-Enter Office Information'!C90)</f>
        <v>0</v>
      </c>
      <c r="N14" s="329">
        <f>$N$13*'Tab 1-Enter Office Information'!$D90</f>
        <v>0</v>
      </c>
      <c r="O14" s="387" t="e">
        <f>N14/$Q$3</f>
        <v>#DIV/0!</v>
      </c>
      <c r="P14" s="328" t="s">
        <v>49</v>
      </c>
      <c r="Q14" s="329">
        <f>$Q$13*'Tab 1-Enter Office Information'!$D90</f>
        <v>0</v>
      </c>
      <c r="R14" s="329">
        <f>('Tab 1-Enter Office Information'!C90)</f>
        <v>0</v>
      </c>
      <c r="S14" s="329">
        <f>$S$13*'Tab 1-Enter Office Information'!$D90</f>
        <v>0</v>
      </c>
      <c r="T14" s="387" t="e">
        <f>S14/$Q$3</f>
        <v>#DIV/0!</v>
      </c>
      <c r="U14" s="328" t="s">
        <v>49</v>
      </c>
      <c r="V14" s="329">
        <f>$V$13*'Tab 1-Enter Office Information'!$D90</f>
        <v>0</v>
      </c>
      <c r="W14" s="329">
        <f>('Tab 1-Enter Office Information'!C90)</f>
        <v>0</v>
      </c>
      <c r="X14" s="329">
        <f>$X$13*'Tab 1-Enter Office Information'!$D90</f>
        <v>0</v>
      </c>
      <c r="Y14" s="387" t="e">
        <f>X14/$Q$3</f>
        <v>#DIV/0!</v>
      </c>
      <c r="Z14" s="328" t="s">
        <v>49</v>
      </c>
      <c r="AA14" s="329">
        <f>$AA$13*'Tab 1-Enter Office Information'!$D90</f>
        <v>0</v>
      </c>
      <c r="AB14" s="329">
        <f>('Tab 1-Enter Office Information'!C90)</f>
        <v>0</v>
      </c>
      <c r="AC14" s="329">
        <f>$AC$13*'Tab 1-Enter Office Information'!$D90</f>
        <v>0</v>
      </c>
      <c r="AD14" s="387" t="e">
        <f>AC14/$Q$3</f>
        <v>#DIV/0!</v>
      </c>
      <c r="AE14" s="328" t="s">
        <v>49</v>
      </c>
      <c r="AF14" s="329">
        <f>$AF$13*'Tab 1-Enter Office Information'!$D90</f>
        <v>0</v>
      </c>
      <c r="AG14" s="329">
        <f>('Tab 1-Enter Office Information'!C90)</f>
        <v>0</v>
      </c>
      <c r="AH14" s="329">
        <f>$AH$13*'Tab 1-Enter Office Information'!$D90</f>
        <v>0</v>
      </c>
      <c r="AI14" s="387" t="e">
        <f>AH14/$Q$3</f>
        <v>#DIV/0!</v>
      </c>
      <c r="AW14" s="112">
        <v>7</v>
      </c>
      <c r="BD14" s="169" t="s">
        <v>196</v>
      </c>
      <c r="BE14" s="74">
        <f t="shared" si="1"/>
        <v>0</v>
      </c>
      <c r="BF14" s="74">
        <f t="shared" si="2"/>
        <v>0</v>
      </c>
      <c r="BG14" s="74">
        <f t="shared" si="3"/>
        <v>0</v>
      </c>
      <c r="BH14" s="74">
        <f t="shared" si="4"/>
        <v>0</v>
      </c>
      <c r="BI14" s="74">
        <f t="shared" si="5"/>
        <v>0</v>
      </c>
      <c r="BJ14" s="401">
        <f t="shared" si="6"/>
        <v>0</v>
      </c>
    </row>
    <row r="15" spans="2:62" s="112" customFormat="1" ht="13.5" thickBot="1">
      <c r="B15" s="411" t="s">
        <v>318</v>
      </c>
      <c r="C15" s="413"/>
      <c r="D15" s="414">
        <f>IF(B13="1",Q3,IF(B13="2",R3,IF(B13="3",S3,IF(B13="4",T3,IF(B13="5",U3,IF(B13="6",V3,IF(B13="7",W3,IF(B13="8",X3,0))))))))</f>
        <v>0</v>
      </c>
      <c r="E15" s="385" t="s">
        <v>254</v>
      </c>
      <c r="F15" s="328" t="s">
        <v>50</v>
      </c>
      <c r="G15" s="329">
        <f>$G$13*'Tab 1-Enter Office Information'!$D91</f>
        <v>0</v>
      </c>
      <c r="H15" s="329">
        <f>('Tab 1-Enter Office Information'!C91)</f>
        <v>0</v>
      </c>
      <c r="I15" s="329">
        <f>$I$13*'Tab 1-Enter Office Information'!$D91</f>
        <v>0</v>
      </c>
      <c r="J15" s="387" t="e">
        <f>I15/$R$3</f>
        <v>#DIV/0!</v>
      </c>
      <c r="K15" s="328" t="s">
        <v>50</v>
      </c>
      <c r="L15" s="329">
        <f>$L$13*'Tab 1-Enter Office Information'!$D91</f>
        <v>0</v>
      </c>
      <c r="M15" s="329">
        <f>('Tab 1-Enter Office Information'!C91)</f>
        <v>0</v>
      </c>
      <c r="N15" s="329">
        <f>$N$13*'Tab 1-Enter Office Information'!$D91</f>
        <v>0</v>
      </c>
      <c r="O15" s="387" t="e">
        <f>N15/$R$3</f>
        <v>#DIV/0!</v>
      </c>
      <c r="P15" s="328" t="s">
        <v>50</v>
      </c>
      <c r="Q15" s="329">
        <f>$Q$13*'Tab 1-Enter Office Information'!$D91</f>
        <v>0</v>
      </c>
      <c r="R15" s="329">
        <f>('Tab 1-Enter Office Information'!C91)</f>
        <v>0</v>
      </c>
      <c r="S15" s="329">
        <f>$S$13*'Tab 1-Enter Office Information'!$D91</f>
        <v>0</v>
      </c>
      <c r="T15" s="387" t="e">
        <f>S15/$R$3</f>
        <v>#DIV/0!</v>
      </c>
      <c r="U15" s="328" t="s">
        <v>50</v>
      </c>
      <c r="V15" s="329">
        <f>$V$13*'Tab 1-Enter Office Information'!$D91</f>
        <v>0</v>
      </c>
      <c r="W15" s="329">
        <f>('Tab 1-Enter Office Information'!C91)</f>
        <v>0</v>
      </c>
      <c r="X15" s="329">
        <f>$X$13*'Tab 1-Enter Office Information'!$D91</f>
        <v>0</v>
      </c>
      <c r="Y15" s="387" t="e">
        <f>X15/$R$3</f>
        <v>#DIV/0!</v>
      </c>
      <c r="Z15" s="328" t="s">
        <v>50</v>
      </c>
      <c r="AA15" s="329">
        <f>$AA$13*'Tab 1-Enter Office Information'!$D91</f>
        <v>0</v>
      </c>
      <c r="AB15" s="329">
        <f>('Tab 1-Enter Office Information'!C91)</f>
        <v>0</v>
      </c>
      <c r="AC15" s="329">
        <f>$AC$13*'Tab 1-Enter Office Information'!$D91</f>
        <v>0</v>
      </c>
      <c r="AD15" s="387" t="e">
        <f>AC15/$R$3</f>
        <v>#DIV/0!</v>
      </c>
      <c r="AE15" s="328" t="s">
        <v>50</v>
      </c>
      <c r="AF15" s="329">
        <f>$AF$13*'Tab 1-Enter Office Information'!$D91</f>
        <v>0</v>
      </c>
      <c r="AG15" s="329">
        <f>('Tab 1-Enter Office Information'!C91)</f>
        <v>0</v>
      </c>
      <c r="AH15" s="329">
        <f>$AH$13*'Tab 1-Enter Office Information'!$D91</f>
        <v>0</v>
      </c>
      <c r="AI15" s="387" t="e">
        <f>AH15/$R$3</f>
        <v>#DIV/0!</v>
      </c>
      <c r="AW15" s="112">
        <v>8</v>
      </c>
      <c r="BD15" s="169" t="s">
        <v>197</v>
      </c>
      <c r="BE15" s="74">
        <f t="shared" si="1"/>
        <v>0</v>
      </c>
      <c r="BF15" s="74">
        <f t="shared" si="2"/>
        <v>0</v>
      </c>
      <c r="BG15" s="74">
        <f t="shared" si="3"/>
        <v>0</v>
      </c>
      <c r="BH15" s="74">
        <f t="shared" si="4"/>
        <v>0</v>
      </c>
      <c r="BI15" s="74">
        <f t="shared" si="5"/>
        <v>0</v>
      </c>
      <c r="BJ15" s="401">
        <f t="shared" si="6"/>
        <v>0</v>
      </c>
    </row>
    <row r="16" spans="2:62" s="112" customFormat="1" ht="13.5" thickBot="1">
      <c r="B16" s="117"/>
      <c r="C16" s="389"/>
      <c r="D16" s="390" t="s">
        <v>256</v>
      </c>
      <c r="E16" s="386" t="s">
        <v>257</v>
      </c>
      <c r="F16" s="328" t="s">
        <v>51</v>
      </c>
      <c r="G16" s="329">
        <f>$G$13*'Tab 1-Enter Office Information'!$D92</f>
        <v>0</v>
      </c>
      <c r="H16" s="329">
        <f>('Tab 1-Enter Office Information'!C92)</f>
        <v>0</v>
      </c>
      <c r="I16" s="329">
        <f>$I$13*'Tab 1-Enter Office Information'!$D92</f>
        <v>0</v>
      </c>
      <c r="J16" s="387" t="e">
        <f>I16/$S$3</f>
        <v>#DIV/0!</v>
      </c>
      <c r="K16" s="328" t="s">
        <v>51</v>
      </c>
      <c r="L16" s="329">
        <f>$L$13*'Tab 1-Enter Office Information'!$D92</f>
        <v>0</v>
      </c>
      <c r="M16" s="329">
        <f>('Tab 1-Enter Office Information'!C92)</f>
        <v>0</v>
      </c>
      <c r="N16" s="329">
        <f>$N$13*'Tab 1-Enter Office Information'!$D92</f>
        <v>0</v>
      </c>
      <c r="O16" s="387" t="e">
        <f>N16/$S$3</f>
        <v>#DIV/0!</v>
      </c>
      <c r="P16" s="328" t="s">
        <v>51</v>
      </c>
      <c r="Q16" s="329">
        <f>$Q$13*'Tab 1-Enter Office Information'!$D92</f>
        <v>0</v>
      </c>
      <c r="R16" s="329">
        <f>('Tab 1-Enter Office Information'!C92)</f>
        <v>0</v>
      </c>
      <c r="S16" s="329">
        <f>$S$13*'Tab 1-Enter Office Information'!$D92</f>
        <v>0</v>
      </c>
      <c r="T16" s="387" t="e">
        <f>S16/$S$3</f>
        <v>#DIV/0!</v>
      </c>
      <c r="U16" s="328" t="s">
        <v>51</v>
      </c>
      <c r="V16" s="329">
        <f>$V$13*'Tab 1-Enter Office Information'!$D92</f>
        <v>0</v>
      </c>
      <c r="W16" s="329">
        <f>('Tab 1-Enter Office Information'!C92)</f>
        <v>0</v>
      </c>
      <c r="X16" s="329">
        <f>$X$13*'Tab 1-Enter Office Information'!$D92</f>
        <v>0</v>
      </c>
      <c r="Y16" s="387" t="e">
        <f>X16/$S$3</f>
        <v>#DIV/0!</v>
      </c>
      <c r="Z16" s="328" t="s">
        <v>51</v>
      </c>
      <c r="AA16" s="329">
        <f>$AA$13*'Tab 1-Enter Office Information'!$D92</f>
        <v>0</v>
      </c>
      <c r="AB16" s="329">
        <f>('Tab 1-Enter Office Information'!C92)</f>
        <v>0</v>
      </c>
      <c r="AC16" s="329">
        <f>$AC$13*'Tab 1-Enter Office Information'!$D92</f>
        <v>0</v>
      </c>
      <c r="AD16" s="387" t="e">
        <f>AC16/$S$3</f>
        <v>#DIV/0!</v>
      </c>
      <c r="AE16" s="328" t="s">
        <v>51</v>
      </c>
      <c r="AF16" s="329">
        <f>$AF$13*'Tab 1-Enter Office Information'!$D92</f>
        <v>0</v>
      </c>
      <c r="AG16" s="329">
        <f>('Tab 1-Enter Office Information'!C92)</f>
        <v>0</v>
      </c>
      <c r="AH16" s="329">
        <f>$AH$13*'Tab 1-Enter Office Information'!$D92</f>
        <v>0</v>
      </c>
      <c r="AI16" s="387" t="e">
        <f>AH16/$S$3</f>
        <v>#DIV/0!</v>
      </c>
      <c r="AW16" s="112">
        <v>9</v>
      </c>
      <c r="BD16" s="402" t="s">
        <v>198</v>
      </c>
      <c r="BE16" s="403">
        <f t="shared" si="1"/>
        <v>0</v>
      </c>
      <c r="BF16" s="403">
        <f t="shared" si="2"/>
        <v>0</v>
      </c>
      <c r="BG16" s="403">
        <f t="shared" si="3"/>
        <v>0</v>
      </c>
      <c r="BH16" s="403">
        <f t="shared" si="4"/>
        <v>0</v>
      </c>
      <c r="BI16" s="403">
        <f t="shared" si="5"/>
        <v>0</v>
      </c>
      <c r="BJ16" s="404">
        <f t="shared" si="6"/>
        <v>0</v>
      </c>
    </row>
    <row r="17" spans="2:62" s="112" customFormat="1" ht="12.75" thickBot="1">
      <c r="B17" s="117"/>
      <c r="C17" s="389" t="s">
        <v>246</v>
      </c>
      <c r="D17" s="384">
        <f>D14</f>
        <v>0</v>
      </c>
      <c r="E17" s="391">
        <f aca="true" t="shared" si="7" ref="E17:E24">IF(D17&gt;=D$15,E$7-D$15,E$7-D17)</f>
        <v>0</v>
      </c>
      <c r="F17" s="328" t="s">
        <v>52</v>
      </c>
      <c r="G17" s="329">
        <f>$G$13*'Tab 1-Enter Office Information'!$D93</f>
        <v>0</v>
      </c>
      <c r="H17" s="329">
        <f>('Tab 1-Enter Office Information'!C93)</f>
        <v>0</v>
      </c>
      <c r="I17" s="329">
        <f>$I$13*'Tab 1-Enter Office Information'!$D93</f>
        <v>0</v>
      </c>
      <c r="J17" s="387" t="e">
        <f>I17/$T$3</f>
        <v>#DIV/0!</v>
      </c>
      <c r="K17" s="328" t="s">
        <v>52</v>
      </c>
      <c r="L17" s="329">
        <f>$L$13*'Tab 1-Enter Office Information'!$D93</f>
        <v>0</v>
      </c>
      <c r="M17" s="329">
        <f>('Tab 1-Enter Office Information'!C93)</f>
        <v>0</v>
      </c>
      <c r="N17" s="329">
        <f>$N$13*'Tab 1-Enter Office Information'!$D93</f>
        <v>0</v>
      </c>
      <c r="O17" s="387" t="e">
        <f>N17/$T$3</f>
        <v>#DIV/0!</v>
      </c>
      <c r="P17" s="328" t="s">
        <v>52</v>
      </c>
      <c r="Q17" s="329">
        <f>$Q$13*'Tab 1-Enter Office Information'!$D93</f>
        <v>0</v>
      </c>
      <c r="R17" s="329">
        <f>('Tab 1-Enter Office Information'!C93)</f>
        <v>0</v>
      </c>
      <c r="S17" s="329">
        <f>$S$13*'Tab 1-Enter Office Information'!$D93</f>
        <v>0</v>
      </c>
      <c r="T17" s="387" t="e">
        <f>S17/$T$3</f>
        <v>#DIV/0!</v>
      </c>
      <c r="U17" s="328" t="s">
        <v>52</v>
      </c>
      <c r="V17" s="329">
        <f>$V$13*'Tab 1-Enter Office Information'!$D93</f>
        <v>0</v>
      </c>
      <c r="W17" s="329">
        <f>('Tab 1-Enter Office Information'!C93)</f>
        <v>0</v>
      </c>
      <c r="X17" s="329">
        <f>$X$13*'Tab 1-Enter Office Information'!$D93</f>
        <v>0</v>
      </c>
      <c r="Y17" s="387" t="e">
        <f>X17/$T$3</f>
        <v>#DIV/0!</v>
      </c>
      <c r="Z17" s="328" t="s">
        <v>52</v>
      </c>
      <c r="AA17" s="329">
        <f>$AA$13*'Tab 1-Enter Office Information'!$D93</f>
        <v>0</v>
      </c>
      <c r="AB17" s="329">
        <f>('Tab 1-Enter Office Information'!C93)</f>
        <v>0</v>
      </c>
      <c r="AC17" s="329">
        <f>$AC$13*'Tab 1-Enter Office Information'!$D93</f>
        <v>0</v>
      </c>
      <c r="AD17" s="387" t="e">
        <f>AC17/$T$3</f>
        <v>#DIV/0!</v>
      </c>
      <c r="AE17" s="328" t="s">
        <v>52</v>
      </c>
      <c r="AF17" s="329">
        <f>$AF$13*'Tab 1-Enter Office Information'!$D93</f>
        <v>0</v>
      </c>
      <c r="AG17" s="329">
        <f>('Tab 1-Enter Office Information'!C93)</f>
        <v>0</v>
      </c>
      <c r="AH17" s="329">
        <f>$AH$13*'Tab 1-Enter Office Information'!$D93</f>
        <v>0</v>
      </c>
      <c r="AI17" s="387" t="e">
        <f>AH17/$T$3</f>
        <v>#DIV/0!</v>
      </c>
      <c r="AW17" s="112">
        <v>10</v>
      </c>
      <c r="BD17" s="117"/>
      <c r="BE17" s="117"/>
      <c r="BF17" s="117"/>
      <c r="BG17" s="117"/>
      <c r="BH17" s="117"/>
      <c r="BI17" s="117"/>
      <c r="BJ17" s="117"/>
    </row>
    <row r="18" spans="2:62" s="112" customFormat="1" ht="12.75" thickBot="1">
      <c r="B18" s="117"/>
      <c r="C18" s="392" t="s">
        <v>247</v>
      </c>
      <c r="D18" s="384">
        <f>D17-D15</f>
        <v>0</v>
      </c>
      <c r="E18" s="391">
        <f t="shared" si="7"/>
        <v>0</v>
      </c>
      <c r="F18" s="328" t="s">
        <v>53</v>
      </c>
      <c r="G18" s="329">
        <f>$G$13*'Tab 1-Enter Office Information'!$D94</f>
        <v>0</v>
      </c>
      <c r="H18" s="329">
        <f>('Tab 1-Enter Office Information'!C94)</f>
        <v>0</v>
      </c>
      <c r="I18" s="329">
        <f>$I$13*'Tab 1-Enter Office Information'!$D94</f>
        <v>0</v>
      </c>
      <c r="J18" s="387" t="e">
        <f>I18/$U$3</f>
        <v>#DIV/0!</v>
      </c>
      <c r="K18" s="328" t="s">
        <v>53</v>
      </c>
      <c r="L18" s="329">
        <f>$L$13*'Tab 1-Enter Office Information'!$D94</f>
        <v>0</v>
      </c>
      <c r="M18" s="329">
        <f>('Tab 1-Enter Office Information'!C94)</f>
        <v>0</v>
      </c>
      <c r="N18" s="329">
        <f>$N$13*'Tab 1-Enter Office Information'!$D94</f>
        <v>0</v>
      </c>
      <c r="O18" s="387" t="e">
        <f>N18/$U$3</f>
        <v>#DIV/0!</v>
      </c>
      <c r="P18" s="328" t="s">
        <v>53</v>
      </c>
      <c r="Q18" s="329">
        <f>$Q$13*'Tab 1-Enter Office Information'!$D94</f>
        <v>0</v>
      </c>
      <c r="R18" s="329">
        <f>('Tab 1-Enter Office Information'!C94)</f>
        <v>0</v>
      </c>
      <c r="S18" s="329">
        <f>$S$13*'Tab 1-Enter Office Information'!$D94</f>
        <v>0</v>
      </c>
      <c r="T18" s="387" t="e">
        <f>S18/$U$3</f>
        <v>#DIV/0!</v>
      </c>
      <c r="U18" s="328" t="s">
        <v>53</v>
      </c>
      <c r="V18" s="329">
        <f>$V$13*'Tab 1-Enter Office Information'!$D94</f>
        <v>0</v>
      </c>
      <c r="W18" s="329">
        <f>('Tab 1-Enter Office Information'!C94)</f>
        <v>0</v>
      </c>
      <c r="X18" s="329">
        <f>$X$13*'Tab 1-Enter Office Information'!$D94</f>
        <v>0</v>
      </c>
      <c r="Y18" s="387" t="e">
        <f>X18/$U$3</f>
        <v>#DIV/0!</v>
      </c>
      <c r="Z18" s="328" t="s">
        <v>53</v>
      </c>
      <c r="AA18" s="329">
        <f>$AA$13*'Tab 1-Enter Office Information'!$D94</f>
        <v>0</v>
      </c>
      <c r="AB18" s="329">
        <f>('Tab 1-Enter Office Information'!C94)</f>
        <v>0</v>
      </c>
      <c r="AC18" s="329">
        <f>$AC$13*'Tab 1-Enter Office Information'!$D94</f>
        <v>0</v>
      </c>
      <c r="AD18" s="387" t="e">
        <f>AC18/$U$3</f>
        <v>#DIV/0!</v>
      </c>
      <c r="AE18" s="328" t="s">
        <v>53</v>
      </c>
      <c r="AF18" s="329">
        <f>$AF$13*'Tab 1-Enter Office Information'!$D94</f>
        <v>0</v>
      </c>
      <c r="AG18" s="329">
        <f>('Tab 1-Enter Office Information'!C94)</f>
        <v>0</v>
      </c>
      <c r="AH18" s="329">
        <f>$AH$13*'Tab 1-Enter Office Information'!$D94</f>
        <v>0</v>
      </c>
      <c r="AI18" s="387" t="e">
        <f>AH18/$U$3</f>
        <v>#DIV/0!</v>
      </c>
      <c r="AW18" s="112">
        <v>11</v>
      </c>
      <c r="BD18" s="117" t="s">
        <v>316</v>
      </c>
      <c r="BE18" s="117"/>
      <c r="BF18" s="117"/>
      <c r="BG18" s="117"/>
      <c r="BH18" s="117"/>
      <c r="BI18" s="117"/>
      <c r="BJ18" s="117"/>
    </row>
    <row r="19" spans="2:62" s="112" customFormat="1" ht="12.75" thickBot="1">
      <c r="B19" s="117"/>
      <c r="C19" s="389" t="s">
        <v>248</v>
      </c>
      <c r="D19" s="384">
        <f>D18-D15</f>
        <v>0</v>
      </c>
      <c r="E19" s="391">
        <f t="shared" si="7"/>
        <v>0</v>
      </c>
      <c r="F19" s="328" t="s">
        <v>54</v>
      </c>
      <c r="G19" s="329">
        <f>$G$13*'Tab 1-Enter Office Information'!$D95</f>
        <v>0</v>
      </c>
      <c r="H19" s="329">
        <f>('Tab 1-Enter Office Information'!C95)</f>
        <v>0</v>
      </c>
      <c r="I19" s="329">
        <f>$I$13*'Tab 1-Enter Office Information'!$D95</f>
        <v>0</v>
      </c>
      <c r="J19" s="387" t="e">
        <f>I19/$V$3</f>
        <v>#DIV/0!</v>
      </c>
      <c r="K19" s="328" t="s">
        <v>54</v>
      </c>
      <c r="L19" s="329">
        <f>$L$13*'Tab 1-Enter Office Information'!$D95</f>
        <v>0</v>
      </c>
      <c r="M19" s="329">
        <f>('Tab 1-Enter Office Information'!C95)</f>
        <v>0</v>
      </c>
      <c r="N19" s="329">
        <f>$N$13*'Tab 1-Enter Office Information'!$D95</f>
        <v>0</v>
      </c>
      <c r="O19" s="387" t="e">
        <f>N19/$V$3</f>
        <v>#DIV/0!</v>
      </c>
      <c r="P19" s="328" t="s">
        <v>54</v>
      </c>
      <c r="Q19" s="329">
        <f>$Q$13*'Tab 1-Enter Office Information'!$D95</f>
        <v>0</v>
      </c>
      <c r="R19" s="329">
        <f>('Tab 1-Enter Office Information'!C95)</f>
        <v>0</v>
      </c>
      <c r="S19" s="329">
        <f>$S$13*'Tab 1-Enter Office Information'!$D95</f>
        <v>0</v>
      </c>
      <c r="T19" s="387" t="e">
        <f>S19/$V$3</f>
        <v>#DIV/0!</v>
      </c>
      <c r="U19" s="328" t="s">
        <v>54</v>
      </c>
      <c r="V19" s="329">
        <f>$V$13*'Tab 1-Enter Office Information'!$D95</f>
        <v>0</v>
      </c>
      <c r="W19" s="329">
        <f>('Tab 1-Enter Office Information'!C95)</f>
        <v>0</v>
      </c>
      <c r="X19" s="329">
        <f>$X$13*'Tab 1-Enter Office Information'!$D95</f>
        <v>0</v>
      </c>
      <c r="Y19" s="387" t="e">
        <f>X19/$V$3</f>
        <v>#DIV/0!</v>
      </c>
      <c r="Z19" s="328" t="s">
        <v>54</v>
      </c>
      <c r="AA19" s="329">
        <f>$AA$13*'Tab 1-Enter Office Information'!$D95</f>
        <v>0</v>
      </c>
      <c r="AB19" s="329">
        <f>('Tab 1-Enter Office Information'!C95)</f>
        <v>0</v>
      </c>
      <c r="AC19" s="329">
        <f>$AC$13*'Tab 1-Enter Office Information'!$D95</f>
        <v>0</v>
      </c>
      <c r="AD19" s="387" t="e">
        <f>AC19/$V$3</f>
        <v>#DIV/0!</v>
      </c>
      <c r="AE19" s="328" t="s">
        <v>54</v>
      </c>
      <c r="AF19" s="329">
        <f>$AF$13*'Tab 1-Enter Office Information'!$D95</f>
        <v>0</v>
      </c>
      <c r="AG19" s="329">
        <f>('Tab 1-Enter Office Information'!C95)</f>
        <v>0</v>
      </c>
      <c r="AH19" s="329">
        <f>$AH$13*'Tab 1-Enter Office Information'!$D95</f>
        <v>0</v>
      </c>
      <c r="AI19" s="387" t="e">
        <f>AH19/$V$3</f>
        <v>#DIV/0!</v>
      </c>
      <c r="AW19" s="112">
        <v>12</v>
      </c>
      <c r="BD19" s="405" t="s">
        <v>268</v>
      </c>
      <c r="BE19" s="406">
        <f>BE9</f>
        <v>0</v>
      </c>
      <c r="BF19" s="117"/>
      <c r="BG19" s="117"/>
      <c r="BH19" s="117"/>
      <c r="BI19" s="117"/>
      <c r="BJ19" s="117"/>
    </row>
    <row r="20" spans="2:62" s="112" customFormat="1" ht="12.75" thickBot="1">
      <c r="B20" s="125"/>
      <c r="C20" s="389" t="s">
        <v>249</v>
      </c>
      <c r="D20" s="384">
        <f>D19-D15</f>
        <v>0</v>
      </c>
      <c r="E20" s="391">
        <f t="shared" si="7"/>
        <v>0</v>
      </c>
      <c r="F20" s="328" t="s">
        <v>63</v>
      </c>
      <c r="G20" s="329">
        <f>$G$13*'Tab 1-Enter Office Information'!$D96</f>
        <v>0</v>
      </c>
      <c r="H20" s="329">
        <f>('Tab 1-Enter Office Information'!C96)</f>
        <v>0</v>
      </c>
      <c r="I20" s="329">
        <f>$I$13*'Tab 1-Enter Office Information'!$D96</f>
        <v>0</v>
      </c>
      <c r="J20" s="387" t="e">
        <f>I20/$W$3</f>
        <v>#DIV/0!</v>
      </c>
      <c r="K20" s="328" t="s">
        <v>63</v>
      </c>
      <c r="L20" s="329">
        <f>$L$13*'Tab 1-Enter Office Information'!$D96</f>
        <v>0</v>
      </c>
      <c r="M20" s="329">
        <f>('Tab 1-Enter Office Information'!C96)</f>
        <v>0</v>
      </c>
      <c r="N20" s="329">
        <f>$N$13*'Tab 1-Enter Office Information'!$D96</f>
        <v>0</v>
      </c>
      <c r="O20" s="387" t="e">
        <f>N20/$W$3</f>
        <v>#DIV/0!</v>
      </c>
      <c r="P20" s="328" t="s">
        <v>63</v>
      </c>
      <c r="Q20" s="329">
        <f>$Q$13*'Tab 1-Enter Office Information'!$D96</f>
        <v>0</v>
      </c>
      <c r="R20" s="329">
        <f>('Tab 1-Enter Office Information'!C96)</f>
        <v>0</v>
      </c>
      <c r="S20" s="329">
        <f>$S$13*'Tab 1-Enter Office Information'!$D96</f>
        <v>0</v>
      </c>
      <c r="T20" s="387" t="e">
        <f>S20/$W$3</f>
        <v>#DIV/0!</v>
      </c>
      <c r="U20" s="328" t="s">
        <v>63</v>
      </c>
      <c r="V20" s="329">
        <f>$V$13*'Tab 1-Enter Office Information'!$D96</f>
        <v>0</v>
      </c>
      <c r="W20" s="329">
        <f>('Tab 1-Enter Office Information'!C96)</f>
        <v>0</v>
      </c>
      <c r="X20" s="329">
        <f>$X$13*'Tab 1-Enter Office Information'!$D96</f>
        <v>0</v>
      </c>
      <c r="Y20" s="387" t="e">
        <f>X20/$W$3</f>
        <v>#DIV/0!</v>
      </c>
      <c r="Z20" s="328" t="s">
        <v>63</v>
      </c>
      <c r="AA20" s="329">
        <f>$AA$13*'Tab 1-Enter Office Information'!$D96</f>
        <v>0</v>
      </c>
      <c r="AB20" s="329">
        <f>('Tab 1-Enter Office Information'!C96)</f>
        <v>0</v>
      </c>
      <c r="AC20" s="329">
        <f>$AC$13*'Tab 1-Enter Office Information'!$D96</f>
        <v>0</v>
      </c>
      <c r="AD20" s="387" t="e">
        <f>AC20/$W$3</f>
        <v>#DIV/0!</v>
      </c>
      <c r="AE20" s="328" t="s">
        <v>63</v>
      </c>
      <c r="AF20" s="329">
        <f>$AF$13*'Tab 1-Enter Office Information'!$D96</f>
        <v>0</v>
      </c>
      <c r="AG20" s="329">
        <f>('Tab 1-Enter Office Information'!C96)</f>
        <v>0</v>
      </c>
      <c r="AH20" s="329">
        <f>$AH$13*'Tab 1-Enter Office Information'!$D96</f>
        <v>0</v>
      </c>
      <c r="AI20" s="387" t="e">
        <f>AH20/$W$3</f>
        <v>#DIV/0!</v>
      </c>
      <c r="AW20" s="117"/>
      <c r="BD20" s="144" t="s">
        <v>269</v>
      </c>
      <c r="BE20" s="407">
        <f>BE10</f>
        <v>0</v>
      </c>
      <c r="BF20" s="117"/>
      <c r="BG20" s="117"/>
      <c r="BH20" s="117"/>
      <c r="BI20" s="117"/>
      <c r="BJ20" s="117"/>
    </row>
    <row r="21" spans="2:62" s="112" customFormat="1" ht="12.75" thickBot="1">
      <c r="B21" s="125"/>
      <c r="C21" s="389" t="s">
        <v>250</v>
      </c>
      <c r="D21" s="384">
        <f>D20-D17</f>
        <v>0</v>
      </c>
      <c r="E21" s="391">
        <f t="shared" si="7"/>
        <v>0</v>
      </c>
      <c r="F21" s="328" t="s">
        <v>64</v>
      </c>
      <c r="G21" s="329">
        <f>$G$13*'Tab 1-Enter Office Information'!$D97</f>
        <v>0</v>
      </c>
      <c r="H21" s="329">
        <f>('Tab 1-Enter Office Information'!C97)</f>
        <v>0</v>
      </c>
      <c r="I21" s="329">
        <f>$I$13*'Tab 1-Enter Office Information'!$D97</f>
        <v>0</v>
      </c>
      <c r="J21" s="387" t="e">
        <f>I21/$X$3</f>
        <v>#DIV/0!</v>
      </c>
      <c r="K21" s="328" t="s">
        <v>64</v>
      </c>
      <c r="L21" s="329">
        <f>$L$13*'Tab 1-Enter Office Information'!$D97</f>
        <v>0</v>
      </c>
      <c r="M21" s="329">
        <f>('Tab 1-Enter Office Information'!C97)</f>
        <v>0</v>
      </c>
      <c r="N21" s="329">
        <f>$N$13*'Tab 1-Enter Office Information'!$D97</f>
        <v>0</v>
      </c>
      <c r="O21" s="387" t="e">
        <f>N21/$X$3</f>
        <v>#DIV/0!</v>
      </c>
      <c r="P21" s="328" t="s">
        <v>64</v>
      </c>
      <c r="Q21" s="329">
        <f>$Q$13*'Tab 1-Enter Office Information'!$D97</f>
        <v>0</v>
      </c>
      <c r="R21" s="329">
        <f>('Tab 1-Enter Office Information'!C97)</f>
        <v>0</v>
      </c>
      <c r="S21" s="329">
        <f>$S$13*'Tab 1-Enter Office Information'!$D97</f>
        <v>0</v>
      </c>
      <c r="T21" s="387" t="e">
        <f>S21/$X$3</f>
        <v>#DIV/0!</v>
      </c>
      <c r="U21" s="328" t="s">
        <v>64</v>
      </c>
      <c r="V21" s="329">
        <f>$V$13*'Tab 1-Enter Office Information'!$D97</f>
        <v>0</v>
      </c>
      <c r="W21" s="329">
        <f>('Tab 1-Enter Office Information'!C97)</f>
        <v>0</v>
      </c>
      <c r="X21" s="329">
        <f>$X$13*'Tab 1-Enter Office Information'!$D97</f>
        <v>0</v>
      </c>
      <c r="Y21" s="387" t="e">
        <f>X21/$X$3</f>
        <v>#DIV/0!</v>
      </c>
      <c r="Z21" s="328" t="s">
        <v>64</v>
      </c>
      <c r="AA21" s="329">
        <f>$AA$13*'Tab 1-Enter Office Information'!$D97</f>
        <v>0</v>
      </c>
      <c r="AB21" s="329">
        <f>('Tab 1-Enter Office Information'!C97)</f>
        <v>0</v>
      </c>
      <c r="AC21" s="329">
        <f>$AC$13*'Tab 1-Enter Office Information'!$D97</f>
        <v>0</v>
      </c>
      <c r="AD21" s="387" t="e">
        <f>AC21/$X$3</f>
        <v>#DIV/0!</v>
      </c>
      <c r="AE21" s="328" t="s">
        <v>64</v>
      </c>
      <c r="AF21" s="329">
        <f>$AF$13*'Tab 1-Enter Office Information'!$D97</f>
        <v>0</v>
      </c>
      <c r="AG21" s="329">
        <f>('Tab 1-Enter Office Information'!C97)</f>
        <v>0</v>
      </c>
      <c r="AH21" s="329">
        <f>$AH$13*'Tab 1-Enter Office Information'!$D97</f>
        <v>0</v>
      </c>
      <c r="AI21" s="387" t="e">
        <f>AH21/$X$3</f>
        <v>#DIV/0!</v>
      </c>
      <c r="AY21" s="117" t="s">
        <v>260</v>
      </c>
      <c r="BD21" s="144" t="s">
        <v>270</v>
      </c>
      <c r="BE21" s="407">
        <f aca="true" t="shared" si="8" ref="BE21:BE26">BE11</f>
        <v>0</v>
      </c>
      <c r="BF21" s="117"/>
      <c r="BG21" s="117"/>
      <c r="BH21" s="117"/>
      <c r="BI21" s="117"/>
      <c r="BJ21" s="117"/>
    </row>
    <row r="22" spans="2:62" s="112" customFormat="1" ht="12.75" thickBot="1">
      <c r="B22" s="117"/>
      <c r="C22" s="389" t="s">
        <v>252</v>
      </c>
      <c r="D22" s="384">
        <f>D21-D18</f>
        <v>0</v>
      </c>
      <c r="E22" s="391">
        <f t="shared" si="7"/>
        <v>0</v>
      </c>
      <c r="F22" s="325" t="s">
        <v>43</v>
      </c>
      <c r="G22" s="327">
        <f>'CSAW AVG TO CSV print page'!C69</f>
        <v>0</v>
      </c>
      <c r="H22" s="327"/>
      <c r="I22" s="327">
        <f>'CSAW AVG TO CSV print page'!D69</f>
        <v>0</v>
      </c>
      <c r="J22" s="324"/>
      <c r="K22" s="325" t="s">
        <v>43</v>
      </c>
      <c r="L22" s="327">
        <f>'CSAW AVG TO CSV print page'!E69</f>
        <v>0</v>
      </c>
      <c r="M22" s="327"/>
      <c r="N22" s="327">
        <f>'CSAW AVG TO CSV print page'!F69</f>
        <v>0</v>
      </c>
      <c r="O22" s="324"/>
      <c r="P22" s="325" t="s">
        <v>43</v>
      </c>
      <c r="Q22" s="327">
        <f>'CSAW AVG TO CSV print page'!G69</f>
        <v>0</v>
      </c>
      <c r="R22" s="327"/>
      <c r="S22" s="327">
        <f>'CSAW AVG TO CSV print page'!H69</f>
        <v>0</v>
      </c>
      <c r="T22" s="324"/>
      <c r="U22" s="325" t="s">
        <v>43</v>
      </c>
      <c r="V22" s="327">
        <f>'CSAW AVG TO CSV print page'!I69</f>
        <v>0</v>
      </c>
      <c r="W22" s="327"/>
      <c r="X22" s="327">
        <f>'CSAW AVG TO CSV print page'!J69</f>
        <v>0</v>
      </c>
      <c r="Y22" s="324"/>
      <c r="Z22" s="325" t="s">
        <v>43</v>
      </c>
      <c r="AA22" s="327">
        <f>'CSAW AVG TO CSV print page'!K69</f>
        <v>0</v>
      </c>
      <c r="AB22" s="327"/>
      <c r="AC22" s="327">
        <f>'CSAW AVG TO CSV print page'!L69</f>
        <v>0</v>
      </c>
      <c r="AD22" s="324"/>
      <c r="AE22" s="325" t="s">
        <v>43</v>
      </c>
      <c r="AF22" s="327">
        <f>'CSAW AVG TO CSV print page'!M69</f>
        <v>0</v>
      </c>
      <c r="AG22" s="327"/>
      <c r="AH22" s="327">
        <f>'CSAW AVG TO CSV print page'!N69</f>
        <v>0</v>
      </c>
      <c r="AI22" s="317"/>
      <c r="AY22" s="117" t="s">
        <v>261</v>
      </c>
      <c r="BD22" s="144" t="s">
        <v>271</v>
      </c>
      <c r="BE22" s="407">
        <f t="shared" si="8"/>
        <v>0</v>
      </c>
      <c r="BF22" s="117"/>
      <c r="BG22" s="117"/>
      <c r="BH22" s="117"/>
      <c r="BI22" s="117"/>
      <c r="BJ22" s="117"/>
    </row>
    <row r="23" spans="2:62" s="112" customFormat="1" ht="12.75" thickBot="1">
      <c r="B23" s="117"/>
      <c r="C23" s="389" t="s">
        <v>251</v>
      </c>
      <c r="D23" s="384">
        <f>D22-D19</f>
        <v>0</v>
      </c>
      <c r="E23" s="391">
        <f t="shared" si="7"/>
        <v>0</v>
      </c>
      <c r="F23" s="325" t="s">
        <v>44</v>
      </c>
      <c r="G23" s="327">
        <f>'CSAW AVG TO CSV print page'!C70</f>
        <v>0</v>
      </c>
      <c r="H23" s="327"/>
      <c r="I23" s="327">
        <f>'CSAW AVG TO CSV print page'!D70</f>
        <v>0</v>
      </c>
      <c r="J23" s="324"/>
      <c r="K23" s="325" t="s">
        <v>44</v>
      </c>
      <c r="L23" s="327">
        <f>'CSAW AVG TO CSV print page'!E70</f>
        <v>0</v>
      </c>
      <c r="M23" s="327"/>
      <c r="N23" s="327">
        <f>'CSAW AVG TO CSV print page'!F70</f>
        <v>0</v>
      </c>
      <c r="O23" s="324"/>
      <c r="P23" s="325" t="s">
        <v>44</v>
      </c>
      <c r="Q23" s="327">
        <f>'CSAW AVG TO CSV print page'!G70</f>
        <v>0</v>
      </c>
      <c r="R23" s="327"/>
      <c r="S23" s="327">
        <f>'CSAW AVG TO CSV print page'!H70</f>
        <v>0</v>
      </c>
      <c r="T23" s="324"/>
      <c r="U23" s="325" t="s">
        <v>44</v>
      </c>
      <c r="V23" s="327">
        <f>'CSAW AVG TO CSV print page'!I70</f>
        <v>0</v>
      </c>
      <c r="W23" s="327"/>
      <c r="X23" s="327">
        <f>'CSAW AVG TO CSV print page'!J70</f>
        <v>0</v>
      </c>
      <c r="Y23" s="324"/>
      <c r="Z23" s="325" t="s">
        <v>44</v>
      </c>
      <c r="AA23" s="327">
        <f>'CSAW AVG TO CSV print page'!K70</f>
        <v>0</v>
      </c>
      <c r="AB23" s="327"/>
      <c r="AC23" s="327">
        <f>'CSAW AVG TO CSV print page'!L70</f>
        <v>0</v>
      </c>
      <c r="AD23" s="324"/>
      <c r="AE23" s="325" t="s">
        <v>44</v>
      </c>
      <c r="AF23" s="327">
        <f>'CSAW AVG TO CSV print page'!M70</f>
        <v>0</v>
      </c>
      <c r="AG23" s="327"/>
      <c r="AH23" s="327">
        <f>'CSAW AVG TO CSV print page'!N70</f>
        <v>0</v>
      </c>
      <c r="AI23" s="317"/>
      <c r="AY23" s="117" t="s">
        <v>262</v>
      </c>
      <c r="BD23" s="144" t="s">
        <v>272</v>
      </c>
      <c r="BE23" s="407">
        <f t="shared" si="8"/>
        <v>0</v>
      </c>
      <c r="BF23" s="117"/>
      <c r="BG23" s="117"/>
      <c r="BH23" s="117"/>
      <c r="BI23" s="117"/>
      <c r="BJ23" s="117"/>
    </row>
    <row r="24" spans="2:62" s="112" customFormat="1" ht="12.75" thickBot="1">
      <c r="B24" s="117"/>
      <c r="C24" s="393" t="s">
        <v>253</v>
      </c>
      <c r="D24" s="394">
        <f>D23-D20</f>
        <v>0</v>
      </c>
      <c r="E24" s="395">
        <f t="shared" si="7"/>
        <v>0</v>
      </c>
      <c r="F24" s="325" t="s">
        <v>46</v>
      </c>
      <c r="G24" s="327">
        <f>'CSAW AVG TO CSV print page'!C72</f>
        <v>0</v>
      </c>
      <c r="H24" s="327"/>
      <c r="I24" s="327">
        <f>'CSAW AVG TO CSV print page'!D72</f>
        <v>0</v>
      </c>
      <c r="J24" s="324"/>
      <c r="K24" s="325" t="s">
        <v>46</v>
      </c>
      <c r="L24" s="327">
        <f>'CSAW AVG TO CSV print page'!E72</f>
        <v>0</v>
      </c>
      <c r="M24" s="327"/>
      <c r="N24" s="327">
        <f>'CSAW AVG TO CSV print page'!F72</f>
        <v>0</v>
      </c>
      <c r="O24" s="324"/>
      <c r="P24" s="325" t="s">
        <v>46</v>
      </c>
      <c r="Q24" s="327">
        <f>'CSAW AVG TO CSV print page'!G72</f>
        <v>0</v>
      </c>
      <c r="R24" s="327"/>
      <c r="S24" s="327">
        <f>'CSAW AVG TO CSV print page'!H72</f>
        <v>0</v>
      </c>
      <c r="T24" s="324"/>
      <c r="U24" s="325" t="s">
        <v>46</v>
      </c>
      <c r="V24" s="327">
        <f>'CSAW AVG TO CSV print page'!I72</f>
        <v>0</v>
      </c>
      <c r="W24" s="327"/>
      <c r="X24" s="327">
        <f>'CSAW AVG TO CSV print page'!J72</f>
        <v>0</v>
      </c>
      <c r="Y24" s="324"/>
      <c r="Z24" s="325" t="s">
        <v>46</v>
      </c>
      <c r="AA24" s="327">
        <f>'CSAW AVG TO CSV print page'!K72</f>
        <v>0</v>
      </c>
      <c r="AB24" s="327"/>
      <c r="AC24" s="327">
        <f>'CSAW AVG TO CSV print page'!L72</f>
        <v>0</v>
      </c>
      <c r="AD24" s="324"/>
      <c r="AE24" s="325" t="s">
        <v>46</v>
      </c>
      <c r="AF24" s="327">
        <f>'CSAW AVG TO CSV print page'!M72</f>
        <v>0</v>
      </c>
      <c r="AG24" s="327"/>
      <c r="AH24" s="327">
        <f>'CSAW AVG TO CSV print page'!N72</f>
        <v>0</v>
      </c>
      <c r="AI24" s="317"/>
      <c r="AY24" s="117" t="s">
        <v>263</v>
      </c>
      <c r="BD24" s="144" t="s">
        <v>273</v>
      </c>
      <c r="BE24" s="407">
        <f t="shared" si="8"/>
        <v>0</v>
      </c>
      <c r="BF24" s="117"/>
      <c r="BG24" s="117"/>
      <c r="BH24" s="117"/>
      <c r="BI24" s="117"/>
      <c r="BJ24" s="117"/>
    </row>
    <row r="25" spans="6:62" s="112" customFormat="1" ht="12.75" thickBot="1">
      <c r="F25" s="325" t="s">
        <v>47</v>
      </c>
      <c r="G25" s="330">
        <f>'CSAW AVG TO CSV print page'!C73</f>
        <v>0</v>
      </c>
      <c r="H25" s="330"/>
      <c r="I25" s="330">
        <f>'CSAW AVG TO CSV print page'!D73</f>
        <v>0</v>
      </c>
      <c r="J25" s="324"/>
      <c r="K25" s="325" t="s">
        <v>47</v>
      </c>
      <c r="L25" s="327">
        <f>'CSAW AVG TO CSV print page'!E73</f>
        <v>0</v>
      </c>
      <c r="M25" s="327"/>
      <c r="N25" s="327">
        <f>'CSAW AVG TO CSV print page'!F73</f>
        <v>0</v>
      </c>
      <c r="O25" s="324"/>
      <c r="P25" s="325" t="s">
        <v>47</v>
      </c>
      <c r="Q25" s="327">
        <f>'CSAW AVG TO CSV print page'!G73</f>
        <v>0</v>
      </c>
      <c r="R25" s="327"/>
      <c r="S25" s="327">
        <f>'CSAW AVG TO CSV print page'!H73</f>
        <v>0</v>
      </c>
      <c r="T25" s="324"/>
      <c r="U25" s="325" t="s">
        <v>47</v>
      </c>
      <c r="V25" s="327">
        <f>'CSAW AVG TO CSV print page'!I73</f>
        <v>0</v>
      </c>
      <c r="W25" s="327"/>
      <c r="X25" s="327">
        <f>'CSAW AVG TO CSV print page'!J73</f>
        <v>0</v>
      </c>
      <c r="Y25" s="324"/>
      <c r="Z25" s="325" t="s">
        <v>47</v>
      </c>
      <c r="AA25" s="327">
        <f>'CSAW AVG TO CSV print page'!K73</f>
        <v>0</v>
      </c>
      <c r="AB25" s="327"/>
      <c r="AC25" s="327">
        <f>'CSAW AVG TO CSV print page'!L73</f>
        <v>0</v>
      </c>
      <c r="AD25" s="324"/>
      <c r="AE25" s="325" t="s">
        <v>47</v>
      </c>
      <c r="AF25" s="327">
        <f>'CSAW AVG TO CSV print page'!M73</f>
        <v>0</v>
      </c>
      <c r="AG25" s="327"/>
      <c r="AH25" s="327">
        <f>'CSAW AVG TO CSV print page'!N73</f>
        <v>0</v>
      </c>
      <c r="AI25" s="317"/>
      <c r="AY25" s="117" t="s">
        <v>264</v>
      </c>
      <c r="BD25" s="144" t="s">
        <v>274</v>
      </c>
      <c r="BE25" s="407">
        <f t="shared" si="8"/>
        <v>0</v>
      </c>
      <c r="BF25" s="117"/>
      <c r="BG25" s="117"/>
      <c r="BH25" s="117"/>
      <c r="BI25" s="117"/>
      <c r="BJ25" s="117"/>
    </row>
    <row r="26" spans="5:62" s="112" customFormat="1" ht="12.75" thickBot="1">
      <c r="E26" s="113"/>
      <c r="F26" s="325" t="s">
        <v>48</v>
      </c>
      <c r="G26" s="330">
        <f>'CSAW AVG TO CSV print page'!C74</f>
        <v>0</v>
      </c>
      <c r="H26" s="330"/>
      <c r="I26" s="330">
        <f>'CSAW AVG TO CSV print page'!D74</f>
        <v>0</v>
      </c>
      <c r="J26" s="324"/>
      <c r="K26" s="325" t="s">
        <v>48</v>
      </c>
      <c r="L26" s="327">
        <f>'CSAW AVG TO CSV print page'!E74</f>
        <v>0</v>
      </c>
      <c r="M26" s="327"/>
      <c r="N26" s="327">
        <f>'CSAW AVG TO CSV print page'!F74</f>
        <v>0</v>
      </c>
      <c r="O26" s="324"/>
      <c r="P26" s="325" t="s">
        <v>48</v>
      </c>
      <c r="Q26" s="327">
        <f>'CSAW AVG TO CSV print page'!G74</f>
        <v>0</v>
      </c>
      <c r="R26" s="327"/>
      <c r="S26" s="327">
        <f>'CSAW AVG TO CSV print page'!H74</f>
        <v>0</v>
      </c>
      <c r="T26" s="324"/>
      <c r="U26" s="325" t="s">
        <v>48</v>
      </c>
      <c r="V26" s="327">
        <f>'CSAW AVG TO CSV print page'!I74</f>
        <v>0</v>
      </c>
      <c r="W26" s="327"/>
      <c r="X26" s="327">
        <f>'CSAW AVG TO CSV print page'!J74</f>
        <v>0</v>
      </c>
      <c r="Y26" s="324"/>
      <c r="Z26" s="325" t="s">
        <v>48</v>
      </c>
      <c r="AA26" s="327">
        <f>'CSAW AVG TO CSV print page'!K74</f>
        <v>0</v>
      </c>
      <c r="AB26" s="327"/>
      <c r="AC26" s="327">
        <f>'CSAW AVG TO CSV print page'!L74</f>
        <v>0</v>
      </c>
      <c r="AD26" s="324"/>
      <c r="AE26" s="325" t="s">
        <v>48</v>
      </c>
      <c r="AF26" s="327">
        <f>'CSAW AVG TO CSV print page'!M74</f>
        <v>0</v>
      </c>
      <c r="AG26" s="327"/>
      <c r="AH26" s="327">
        <f>'CSAW AVG TO CSV print page'!N74</f>
        <v>0</v>
      </c>
      <c r="AI26" s="317"/>
      <c r="AY26" s="117" t="s">
        <v>265</v>
      </c>
      <c r="BD26" s="144" t="s">
        <v>275</v>
      </c>
      <c r="BE26" s="407">
        <f t="shared" si="8"/>
        <v>0</v>
      </c>
      <c r="BF26" s="117"/>
      <c r="BG26" s="117"/>
      <c r="BH26" s="117"/>
      <c r="BI26" s="117"/>
      <c r="BJ26" s="117"/>
    </row>
    <row r="27" spans="4:62" s="112" customFormat="1" ht="12.75" thickBot="1">
      <c r="D27" s="113" t="s">
        <v>213</v>
      </c>
      <c r="F27" s="331" t="s">
        <v>23</v>
      </c>
      <c r="G27" s="332">
        <f>G13+G22+G23+G24+G25+G26</f>
        <v>0</v>
      </c>
      <c r="H27" s="333"/>
      <c r="I27" s="327">
        <f>I13+I22+I23+I24+I25+I26</f>
        <v>0</v>
      </c>
      <c r="J27" s="158"/>
      <c r="K27" s="331" t="s">
        <v>23</v>
      </c>
      <c r="L27" s="332">
        <f>L13+L22+L23+L24+L25+L26</f>
        <v>0</v>
      </c>
      <c r="M27" s="333"/>
      <c r="N27" s="327">
        <f>N13+N22+N23+N24+N25+N26</f>
        <v>0</v>
      </c>
      <c r="O27" s="158"/>
      <c r="P27" s="331" t="s">
        <v>23</v>
      </c>
      <c r="Q27" s="332">
        <f>Q13+Q22+Q23+Q24+Q25+Q26</f>
        <v>0</v>
      </c>
      <c r="R27" s="333"/>
      <c r="S27" s="327">
        <f>S13+S22+S23+S24+S25+S26</f>
        <v>0</v>
      </c>
      <c r="T27" s="158"/>
      <c r="U27" s="331" t="s">
        <v>23</v>
      </c>
      <c r="V27" s="332">
        <f>V13+V22+V23+V24+V25+V26</f>
        <v>0</v>
      </c>
      <c r="W27" s="333"/>
      <c r="X27" s="327">
        <f>X13+X22+X23+X24+X25+X26</f>
        <v>0</v>
      </c>
      <c r="Y27" s="158"/>
      <c r="Z27" s="331" t="s">
        <v>23</v>
      </c>
      <c r="AA27" s="332">
        <f>AA13+AA22+AA23+AA24+AA25+AA26</f>
        <v>0</v>
      </c>
      <c r="AB27" s="333"/>
      <c r="AC27" s="327">
        <f>AC13+AC22+AC23+AC24+AC25+AC26</f>
        <v>0</v>
      </c>
      <c r="AD27" s="158"/>
      <c r="AE27" s="331" t="s">
        <v>23</v>
      </c>
      <c r="AF27" s="329">
        <f>AF13+AF22+AF23+AF24+AF25+AF26</f>
        <v>0</v>
      </c>
      <c r="AG27" s="334"/>
      <c r="AH27" s="334">
        <f>AH13+AH22+AH23+AH24+AH25+AH26</f>
        <v>0</v>
      </c>
      <c r="AI27" s="318"/>
      <c r="AJ27" s="552"/>
      <c r="AK27" s="552"/>
      <c r="AY27" s="117" t="s">
        <v>266</v>
      </c>
      <c r="BD27" s="144" t="s">
        <v>276</v>
      </c>
      <c r="BE27" s="407">
        <f>BF9</f>
        <v>0</v>
      </c>
      <c r="BF27" s="117"/>
      <c r="BG27" s="117"/>
      <c r="BH27" s="117"/>
      <c r="BI27" s="117"/>
      <c r="BJ27" s="117"/>
    </row>
    <row r="28" spans="4:62" s="112" customFormat="1" ht="13.5" thickBot="1">
      <c r="D28" s="112">
        <f>'Tab 3 - Current Schedule'!D28</f>
        <v>0</v>
      </c>
      <c r="E28" s="114"/>
      <c r="F28" s="553" t="s">
        <v>110</v>
      </c>
      <c r="G28" s="554"/>
      <c r="H28" s="554"/>
      <c r="I28" s="555"/>
      <c r="J28" s="323"/>
      <c r="K28" s="553" t="s">
        <v>111</v>
      </c>
      <c r="L28" s="554"/>
      <c r="M28" s="554"/>
      <c r="N28" s="555"/>
      <c r="O28" s="417"/>
      <c r="P28" s="553" t="s">
        <v>112</v>
      </c>
      <c r="Q28" s="554"/>
      <c r="R28" s="554"/>
      <c r="S28" s="555"/>
      <c r="T28" s="417"/>
      <c r="U28" s="553" t="s">
        <v>113</v>
      </c>
      <c r="V28" s="554"/>
      <c r="W28" s="554"/>
      <c r="X28" s="555"/>
      <c r="Y28" s="417"/>
      <c r="Z28" s="553" t="s">
        <v>116</v>
      </c>
      <c r="AA28" s="554"/>
      <c r="AB28" s="554"/>
      <c r="AC28" s="555"/>
      <c r="AD28" s="417"/>
      <c r="AE28" s="553" t="s">
        <v>114</v>
      </c>
      <c r="AF28" s="554"/>
      <c r="AG28" s="554"/>
      <c r="AH28" s="555"/>
      <c r="AI28" s="319"/>
      <c r="AJ28" s="556"/>
      <c r="AK28" s="557"/>
      <c r="AY28" s="117" t="s">
        <v>267</v>
      </c>
      <c r="BD28" s="144" t="s">
        <v>277</v>
      </c>
      <c r="BE28" s="401">
        <f>BF10</f>
        <v>0</v>
      </c>
      <c r="BF28" s="57"/>
      <c r="BG28" s="57"/>
      <c r="BH28" s="57"/>
      <c r="BI28" s="57"/>
      <c r="BJ28" s="57"/>
    </row>
    <row r="29" spans="4:62" ht="45.75" thickBot="1">
      <c r="D29" s="118" t="s">
        <v>28</v>
      </c>
      <c r="E29" s="354" t="s">
        <v>106</v>
      </c>
      <c r="F29" s="373" t="s">
        <v>32</v>
      </c>
      <c r="G29" s="379" t="s">
        <v>188</v>
      </c>
      <c r="H29" s="372" t="s">
        <v>176</v>
      </c>
      <c r="I29" s="377"/>
      <c r="J29" s="366" t="s">
        <v>187</v>
      </c>
      <c r="K29" s="373" t="s">
        <v>32</v>
      </c>
      <c r="L29" s="379" t="s">
        <v>188</v>
      </c>
      <c r="M29" s="372" t="s">
        <v>176</v>
      </c>
      <c r="N29" s="360" t="s">
        <v>176</v>
      </c>
      <c r="O29" s="366" t="s">
        <v>187</v>
      </c>
      <c r="P29" s="373" t="s">
        <v>32</v>
      </c>
      <c r="Q29" s="379" t="s">
        <v>188</v>
      </c>
      <c r="R29" s="372" t="s">
        <v>176</v>
      </c>
      <c r="S29" s="360" t="s">
        <v>176</v>
      </c>
      <c r="T29" s="366" t="s">
        <v>187</v>
      </c>
      <c r="U29" s="373" t="s">
        <v>32</v>
      </c>
      <c r="V29" s="379" t="s">
        <v>188</v>
      </c>
      <c r="W29" s="372" t="s">
        <v>176</v>
      </c>
      <c r="X29" s="360" t="s">
        <v>176</v>
      </c>
      <c r="Y29" s="366" t="s">
        <v>187</v>
      </c>
      <c r="Z29" s="373" t="s">
        <v>32</v>
      </c>
      <c r="AA29" s="379" t="s">
        <v>188</v>
      </c>
      <c r="AB29" s="372" t="s">
        <v>176</v>
      </c>
      <c r="AC29" s="360" t="s">
        <v>176</v>
      </c>
      <c r="AD29" s="366" t="s">
        <v>187</v>
      </c>
      <c r="AE29" s="373" t="s">
        <v>32</v>
      </c>
      <c r="AF29" s="379" t="s">
        <v>188</v>
      </c>
      <c r="AG29" s="372" t="s">
        <v>176</v>
      </c>
      <c r="AH29" s="360" t="s">
        <v>176</v>
      </c>
      <c r="AI29" s="366" t="s">
        <v>187</v>
      </c>
      <c r="AJ29" s="548" t="s">
        <v>31</v>
      </c>
      <c r="AK29" s="549"/>
      <c r="BD29" s="144" t="s">
        <v>278</v>
      </c>
      <c r="BE29" s="407">
        <f aca="true" t="shared" si="9" ref="BE29:BE34">BF11</f>
        <v>0</v>
      </c>
      <c r="BF29" s="57"/>
      <c r="BG29" s="57"/>
      <c r="BH29" s="57"/>
      <c r="BI29" s="57"/>
      <c r="BJ29" s="57"/>
    </row>
    <row r="30" spans="2:57" s="57" customFormat="1" ht="15.75" thickBot="1">
      <c r="B30" s="99"/>
      <c r="C30" s="57">
        <v>1</v>
      </c>
      <c r="D30" s="212" t="s">
        <v>214</v>
      </c>
      <c r="E30" s="95"/>
      <c r="F30" s="378"/>
      <c r="G30" s="481"/>
      <c r="H30" s="423"/>
      <c r="I30" s="362"/>
      <c r="J30" s="367"/>
      <c r="K30" s="378"/>
      <c r="L30" s="481"/>
      <c r="M30" s="423"/>
      <c r="N30" s="362"/>
      <c r="O30" s="367"/>
      <c r="P30" s="378"/>
      <c r="Q30" s="481"/>
      <c r="R30" s="423"/>
      <c r="S30" s="362"/>
      <c r="T30" s="367"/>
      <c r="U30" s="378"/>
      <c r="V30" s="481"/>
      <c r="W30" s="423"/>
      <c r="X30" s="362"/>
      <c r="Y30" s="367"/>
      <c r="Z30" s="378"/>
      <c r="AA30" s="481"/>
      <c r="AB30" s="423"/>
      <c r="AC30" s="362"/>
      <c r="AD30" s="367"/>
      <c r="AE30" s="480"/>
      <c r="AF30" s="380"/>
      <c r="AG30" s="369"/>
      <c r="AH30" s="362"/>
      <c r="AI30" s="367"/>
      <c r="AJ30" s="517">
        <f>F30+K30+P30+U30+Z30+AE30</f>
        <v>0</v>
      </c>
      <c r="AK30" s="518"/>
      <c r="BD30" s="144" t="s">
        <v>279</v>
      </c>
      <c r="BE30" s="401">
        <f t="shared" si="9"/>
        <v>0</v>
      </c>
    </row>
    <row r="31" spans="2:57" s="57" customFormat="1" ht="15.75" thickBot="1">
      <c r="B31" s="99"/>
      <c r="C31" s="57">
        <v>2</v>
      </c>
      <c r="D31" s="212" t="s">
        <v>215</v>
      </c>
      <c r="E31" s="95"/>
      <c r="F31" s="378"/>
      <c r="G31" s="481"/>
      <c r="H31" s="423"/>
      <c r="I31" s="362"/>
      <c r="J31" s="368"/>
      <c r="K31" s="378"/>
      <c r="L31" s="481"/>
      <c r="M31" s="423"/>
      <c r="N31" s="362"/>
      <c r="O31" s="368"/>
      <c r="P31" s="378"/>
      <c r="Q31" s="481"/>
      <c r="R31" s="423"/>
      <c r="S31" s="362"/>
      <c r="T31" s="368"/>
      <c r="U31" s="378"/>
      <c r="V31" s="481"/>
      <c r="W31" s="423"/>
      <c r="X31" s="362"/>
      <c r="Y31" s="368"/>
      <c r="Z31" s="378"/>
      <c r="AA31" s="481"/>
      <c r="AB31" s="423"/>
      <c r="AC31" s="362"/>
      <c r="AD31" s="368"/>
      <c r="AE31" s="480"/>
      <c r="AF31" s="380"/>
      <c r="AG31" s="369"/>
      <c r="AH31" s="362"/>
      <c r="AI31" s="368"/>
      <c r="AJ31" s="517">
        <f aca="true" t="shared" si="10" ref="AJ31:AJ44">F31+K31+P31+U31+Z31+AE31</f>
        <v>0</v>
      </c>
      <c r="AK31" s="518"/>
      <c r="BD31" s="144" t="s">
        <v>280</v>
      </c>
      <c r="BE31" s="407">
        <f t="shared" si="9"/>
        <v>0</v>
      </c>
    </row>
    <row r="32" spans="2:57" s="57" customFormat="1" ht="15.75" thickBot="1">
      <c r="B32" s="99"/>
      <c r="C32" s="57">
        <f aca="true" t="shared" si="11" ref="C32:C59">C31+1</f>
        <v>3</v>
      </c>
      <c r="D32" s="212" t="s">
        <v>216</v>
      </c>
      <c r="E32" s="95"/>
      <c r="F32" s="378"/>
      <c r="G32" s="481"/>
      <c r="H32" s="423"/>
      <c r="I32" s="362"/>
      <c r="J32" s="368"/>
      <c r="K32" s="378"/>
      <c r="L32" s="481"/>
      <c r="M32" s="423"/>
      <c r="N32" s="362"/>
      <c r="O32" s="368"/>
      <c r="P32" s="378"/>
      <c r="Q32" s="481"/>
      <c r="R32" s="423"/>
      <c r="S32" s="362"/>
      <c r="T32" s="368"/>
      <c r="U32" s="378"/>
      <c r="V32" s="481"/>
      <c r="W32" s="423"/>
      <c r="X32" s="362"/>
      <c r="Y32" s="368"/>
      <c r="Z32" s="378"/>
      <c r="AA32" s="481"/>
      <c r="AB32" s="423"/>
      <c r="AC32" s="362"/>
      <c r="AD32" s="368"/>
      <c r="AE32" s="480"/>
      <c r="AF32" s="380"/>
      <c r="AG32" s="369"/>
      <c r="AH32" s="362"/>
      <c r="AI32" s="368"/>
      <c r="AJ32" s="517">
        <f t="shared" si="10"/>
        <v>0</v>
      </c>
      <c r="AK32" s="518"/>
      <c r="BD32" s="144" t="s">
        <v>281</v>
      </c>
      <c r="BE32" s="401">
        <f t="shared" si="9"/>
        <v>0</v>
      </c>
    </row>
    <row r="33" spans="2:57" s="57" customFormat="1" ht="15.75" thickBot="1">
      <c r="B33" s="99"/>
      <c r="C33" s="57">
        <f t="shared" si="11"/>
        <v>4</v>
      </c>
      <c r="D33" s="212" t="s">
        <v>217</v>
      </c>
      <c r="E33" s="95"/>
      <c r="F33" s="378"/>
      <c r="G33" s="481"/>
      <c r="H33" s="423"/>
      <c r="I33" s="362"/>
      <c r="J33" s="368"/>
      <c r="K33" s="378"/>
      <c r="L33" s="481"/>
      <c r="M33" s="423"/>
      <c r="N33" s="362"/>
      <c r="O33" s="368"/>
      <c r="P33" s="378"/>
      <c r="Q33" s="481"/>
      <c r="R33" s="423"/>
      <c r="S33" s="362"/>
      <c r="T33" s="368"/>
      <c r="U33" s="378"/>
      <c r="V33" s="481"/>
      <c r="W33" s="423"/>
      <c r="X33" s="362"/>
      <c r="Y33" s="368"/>
      <c r="Z33" s="378"/>
      <c r="AA33" s="481"/>
      <c r="AB33" s="423"/>
      <c r="AC33" s="362"/>
      <c r="AD33" s="368"/>
      <c r="AE33" s="480"/>
      <c r="AF33" s="380"/>
      <c r="AG33" s="369"/>
      <c r="AH33" s="362"/>
      <c r="AI33" s="368"/>
      <c r="AJ33" s="517">
        <f t="shared" si="10"/>
        <v>0</v>
      </c>
      <c r="AK33" s="518"/>
      <c r="BD33" s="144" t="s">
        <v>282</v>
      </c>
      <c r="BE33" s="407">
        <f t="shared" si="9"/>
        <v>0</v>
      </c>
    </row>
    <row r="34" spans="2:57" s="57" customFormat="1" ht="15.75" thickBot="1">
      <c r="B34" s="99"/>
      <c r="C34" s="57">
        <f t="shared" si="11"/>
        <v>5</v>
      </c>
      <c r="D34" s="212" t="s">
        <v>218</v>
      </c>
      <c r="E34" s="95"/>
      <c r="F34" s="378"/>
      <c r="G34" s="481"/>
      <c r="H34" s="423"/>
      <c r="I34" s="362"/>
      <c r="J34" s="368"/>
      <c r="K34" s="378"/>
      <c r="L34" s="481"/>
      <c r="M34" s="423"/>
      <c r="N34" s="362"/>
      <c r="O34" s="368"/>
      <c r="P34" s="378"/>
      <c r="Q34" s="481"/>
      <c r="R34" s="423"/>
      <c r="S34" s="362"/>
      <c r="T34" s="368"/>
      <c r="U34" s="378"/>
      <c r="V34" s="481"/>
      <c r="W34" s="423"/>
      <c r="X34" s="362"/>
      <c r="Y34" s="368"/>
      <c r="Z34" s="378"/>
      <c r="AA34" s="481"/>
      <c r="AB34" s="423"/>
      <c r="AC34" s="362"/>
      <c r="AD34" s="368"/>
      <c r="AE34" s="480"/>
      <c r="AF34" s="380"/>
      <c r="AG34" s="369"/>
      <c r="AH34" s="362"/>
      <c r="AI34" s="368"/>
      <c r="AJ34" s="517">
        <f t="shared" si="10"/>
        <v>0</v>
      </c>
      <c r="AK34" s="518"/>
      <c r="BD34" s="144" t="s">
        <v>283</v>
      </c>
      <c r="BE34" s="401">
        <f t="shared" si="9"/>
        <v>0</v>
      </c>
    </row>
    <row r="35" spans="2:57" s="57" customFormat="1" ht="15.75" thickBot="1">
      <c r="B35" s="99"/>
      <c r="C35" s="57">
        <f t="shared" si="11"/>
        <v>6</v>
      </c>
      <c r="D35" s="212" t="s">
        <v>220</v>
      </c>
      <c r="E35" s="95"/>
      <c r="F35" s="378"/>
      <c r="G35" s="481"/>
      <c r="H35" s="423"/>
      <c r="I35" s="362"/>
      <c r="J35" s="368"/>
      <c r="K35" s="378"/>
      <c r="L35" s="481"/>
      <c r="M35" s="423"/>
      <c r="N35" s="362"/>
      <c r="O35" s="368"/>
      <c r="P35" s="378"/>
      <c r="Q35" s="481"/>
      <c r="R35" s="423"/>
      <c r="S35" s="362"/>
      <c r="T35" s="368"/>
      <c r="U35" s="378"/>
      <c r="V35" s="481"/>
      <c r="W35" s="423"/>
      <c r="X35" s="362"/>
      <c r="Y35" s="368"/>
      <c r="Z35" s="378"/>
      <c r="AA35" s="481"/>
      <c r="AB35" s="423"/>
      <c r="AC35" s="362"/>
      <c r="AD35" s="368"/>
      <c r="AE35" s="480"/>
      <c r="AF35" s="380"/>
      <c r="AG35" s="369"/>
      <c r="AH35" s="362"/>
      <c r="AI35" s="368"/>
      <c r="AJ35" s="517">
        <f>F35+K35+P35+U35+Z35+AE35</f>
        <v>0</v>
      </c>
      <c r="AK35" s="518"/>
      <c r="BD35" s="169" t="s">
        <v>284</v>
      </c>
      <c r="BE35" s="401">
        <f>BG9</f>
        <v>0</v>
      </c>
    </row>
    <row r="36" spans="2:57" s="57" customFormat="1" ht="15.75" thickBot="1">
      <c r="B36" s="99"/>
      <c r="C36" s="57">
        <f t="shared" si="11"/>
        <v>7</v>
      </c>
      <c r="D36" s="212" t="s">
        <v>221</v>
      </c>
      <c r="E36" s="95"/>
      <c r="F36" s="378"/>
      <c r="G36" s="481"/>
      <c r="H36" s="423"/>
      <c r="I36" s="362"/>
      <c r="J36" s="368"/>
      <c r="K36" s="378"/>
      <c r="L36" s="481"/>
      <c r="M36" s="423"/>
      <c r="N36" s="362"/>
      <c r="O36" s="368"/>
      <c r="P36" s="378"/>
      <c r="Q36" s="481"/>
      <c r="R36" s="423"/>
      <c r="S36" s="362"/>
      <c r="T36" s="368"/>
      <c r="U36" s="378"/>
      <c r="V36" s="481"/>
      <c r="W36" s="423"/>
      <c r="X36" s="362"/>
      <c r="Y36" s="368"/>
      <c r="Z36" s="378"/>
      <c r="AA36" s="481"/>
      <c r="AB36" s="423"/>
      <c r="AC36" s="362"/>
      <c r="AD36" s="368"/>
      <c r="AE36" s="480"/>
      <c r="AF36" s="380"/>
      <c r="AG36" s="369"/>
      <c r="AH36" s="362"/>
      <c r="AI36" s="368"/>
      <c r="AJ36" s="517">
        <f>F36+K36+P36+U36+Z36+AE36</f>
        <v>0</v>
      </c>
      <c r="AK36" s="518"/>
      <c r="BD36" s="169" t="s">
        <v>285</v>
      </c>
      <c r="BE36" s="401">
        <f>BG10</f>
        <v>0</v>
      </c>
    </row>
    <row r="37" spans="2:57" s="57" customFormat="1" ht="15.75" thickBot="1">
      <c r="B37" s="99"/>
      <c r="C37" s="57">
        <f t="shared" si="11"/>
        <v>8</v>
      </c>
      <c r="D37" s="212" t="s">
        <v>222</v>
      </c>
      <c r="E37" s="95"/>
      <c r="F37" s="378"/>
      <c r="G37" s="481"/>
      <c r="H37" s="423"/>
      <c r="I37" s="362"/>
      <c r="J37" s="368"/>
      <c r="K37" s="378"/>
      <c r="L37" s="481"/>
      <c r="M37" s="423"/>
      <c r="N37" s="362"/>
      <c r="O37" s="368"/>
      <c r="P37" s="378"/>
      <c r="Q37" s="481"/>
      <c r="R37" s="423"/>
      <c r="S37" s="362"/>
      <c r="T37" s="368"/>
      <c r="U37" s="378"/>
      <c r="V37" s="481"/>
      <c r="W37" s="423"/>
      <c r="X37" s="362"/>
      <c r="Y37" s="368"/>
      <c r="Z37" s="378"/>
      <c r="AA37" s="481"/>
      <c r="AB37" s="423"/>
      <c r="AC37" s="362"/>
      <c r="AD37" s="368"/>
      <c r="AE37" s="480"/>
      <c r="AF37" s="380"/>
      <c r="AG37" s="369"/>
      <c r="AH37" s="362"/>
      <c r="AI37" s="368"/>
      <c r="AJ37" s="517">
        <f>F37+K37+P37+U37+Z37+AE37</f>
        <v>0</v>
      </c>
      <c r="AK37" s="518"/>
      <c r="BD37" s="169" t="s">
        <v>286</v>
      </c>
      <c r="BE37" s="401">
        <f aca="true" t="shared" si="12" ref="BE37:BE42">BG11</f>
        <v>0</v>
      </c>
    </row>
    <row r="38" spans="2:57" s="57" customFormat="1" ht="15.75" thickBot="1">
      <c r="B38" s="99"/>
      <c r="C38" s="57">
        <f t="shared" si="11"/>
        <v>9</v>
      </c>
      <c r="D38" s="212" t="s">
        <v>223</v>
      </c>
      <c r="E38" s="95"/>
      <c r="F38" s="378"/>
      <c r="G38" s="481"/>
      <c r="H38" s="423"/>
      <c r="I38" s="362"/>
      <c r="J38" s="368"/>
      <c r="K38" s="378"/>
      <c r="L38" s="481"/>
      <c r="M38" s="423"/>
      <c r="N38" s="362"/>
      <c r="O38" s="368"/>
      <c r="P38" s="378"/>
      <c r="Q38" s="481"/>
      <c r="R38" s="423"/>
      <c r="S38" s="362"/>
      <c r="T38" s="368"/>
      <c r="U38" s="378"/>
      <c r="V38" s="481"/>
      <c r="W38" s="423"/>
      <c r="X38" s="362"/>
      <c r="Y38" s="368"/>
      <c r="Z38" s="378"/>
      <c r="AA38" s="481"/>
      <c r="AB38" s="423"/>
      <c r="AC38" s="362"/>
      <c r="AD38" s="368"/>
      <c r="AE38" s="480"/>
      <c r="AF38" s="380"/>
      <c r="AG38" s="369"/>
      <c r="AH38" s="362"/>
      <c r="AI38" s="368"/>
      <c r="AJ38" s="517">
        <f>F38+K38+P38+U38+Z38+AE38</f>
        <v>0</v>
      </c>
      <c r="AK38" s="518"/>
      <c r="BD38" s="169" t="s">
        <v>287</v>
      </c>
      <c r="BE38" s="401">
        <f t="shared" si="12"/>
        <v>0</v>
      </c>
    </row>
    <row r="39" spans="2:57" s="57" customFormat="1" ht="15.75" thickBot="1">
      <c r="B39" s="99"/>
      <c r="C39" s="57">
        <f t="shared" si="11"/>
        <v>10</v>
      </c>
      <c r="D39" s="212" t="s">
        <v>224</v>
      </c>
      <c r="E39" s="95"/>
      <c r="F39" s="378"/>
      <c r="G39" s="481"/>
      <c r="H39" s="423"/>
      <c r="I39" s="362"/>
      <c r="J39" s="368"/>
      <c r="K39" s="378"/>
      <c r="L39" s="481"/>
      <c r="M39" s="423"/>
      <c r="N39" s="362"/>
      <c r="O39" s="368"/>
      <c r="P39" s="378"/>
      <c r="Q39" s="481"/>
      <c r="R39" s="423"/>
      <c r="S39" s="362"/>
      <c r="T39" s="368"/>
      <c r="U39" s="378"/>
      <c r="V39" s="481"/>
      <c r="W39" s="423"/>
      <c r="X39" s="362"/>
      <c r="Y39" s="368"/>
      <c r="Z39" s="378"/>
      <c r="AA39" s="481"/>
      <c r="AB39" s="423"/>
      <c r="AC39" s="362"/>
      <c r="AD39" s="368"/>
      <c r="AE39" s="480"/>
      <c r="AF39" s="380"/>
      <c r="AG39" s="369"/>
      <c r="AH39" s="362"/>
      <c r="AI39" s="368"/>
      <c r="AJ39" s="517">
        <f>F39+K39+P39+U39+Z39+AE39</f>
        <v>0</v>
      </c>
      <c r="AK39" s="518"/>
      <c r="BD39" s="169" t="s">
        <v>288</v>
      </c>
      <c r="BE39" s="401">
        <f t="shared" si="12"/>
        <v>0</v>
      </c>
    </row>
    <row r="40" spans="2:57" s="57" customFormat="1" ht="15.75" thickBot="1">
      <c r="B40" s="99"/>
      <c r="C40" s="57">
        <f t="shared" si="11"/>
        <v>11</v>
      </c>
      <c r="D40" s="212" t="s">
        <v>225</v>
      </c>
      <c r="E40" s="95"/>
      <c r="F40" s="378"/>
      <c r="G40" s="481"/>
      <c r="H40" s="423"/>
      <c r="I40" s="362"/>
      <c r="J40" s="368"/>
      <c r="K40" s="378"/>
      <c r="L40" s="481"/>
      <c r="M40" s="423"/>
      <c r="N40" s="362"/>
      <c r="O40" s="368"/>
      <c r="P40" s="378"/>
      <c r="Q40" s="481"/>
      <c r="R40" s="423"/>
      <c r="S40" s="362"/>
      <c r="T40" s="368"/>
      <c r="U40" s="378"/>
      <c r="V40" s="481"/>
      <c r="W40" s="423"/>
      <c r="X40" s="362"/>
      <c r="Y40" s="368"/>
      <c r="Z40" s="378"/>
      <c r="AA40" s="481"/>
      <c r="AB40" s="423"/>
      <c r="AC40" s="362"/>
      <c r="AD40" s="368"/>
      <c r="AE40" s="480"/>
      <c r="AF40" s="380"/>
      <c r="AG40" s="369"/>
      <c r="AH40" s="362"/>
      <c r="AI40" s="368"/>
      <c r="AJ40" s="517">
        <f t="shared" si="10"/>
        <v>0</v>
      </c>
      <c r="AK40" s="518"/>
      <c r="BD40" s="169" t="s">
        <v>289</v>
      </c>
      <c r="BE40" s="401">
        <f t="shared" si="12"/>
        <v>0</v>
      </c>
    </row>
    <row r="41" spans="2:57" s="57" customFormat="1" ht="15.75" thickBot="1">
      <c r="B41" s="99"/>
      <c r="C41" s="57">
        <f t="shared" si="11"/>
        <v>12</v>
      </c>
      <c r="D41" s="212" t="s">
        <v>226</v>
      </c>
      <c r="E41" s="95"/>
      <c r="F41" s="378"/>
      <c r="G41" s="481"/>
      <c r="H41" s="423"/>
      <c r="I41" s="362"/>
      <c r="J41" s="368"/>
      <c r="K41" s="378"/>
      <c r="L41" s="481"/>
      <c r="M41" s="423"/>
      <c r="N41" s="362"/>
      <c r="O41" s="368"/>
      <c r="P41" s="378"/>
      <c r="Q41" s="481"/>
      <c r="R41" s="423"/>
      <c r="S41" s="362"/>
      <c r="T41" s="368"/>
      <c r="U41" s="378"/>
      <c r="V41" s="481"/>
      <c r="W41" s="423"/>
      <c r="X41" s="362"/>
      <c r="Y41" s="368"/>
      <c r="Z41" s="378"/>
      <c r="AA41" s="481"/>
      <c r="AB41" s="423"/>
      <c r="AC41" s="362"/>
      <c r="AD41" s="368"/>
      <c r="AE41" s="480"/>
      <c r="AF41" s="380"/>
      <c r="AG41" s="369"/>
      <c r="AH41" s="362"/>
      <c r="AI41" s="368"/>
      <c r="AJ41" s="517">
        <f t="shared" si="10"/>
        <v>0</v>
      </c>
      <c r="AK41" s="518"/>
      <c r="BD41" s="169" t="s">
        <v>290</v>
      </c>
      <c r="BE41" s="401">
        <f t="shared" si="12"/>
        <v>0</v>
      </c>
    </row>
    <row r="42" spans="2:57" s="57" customFormat="1" ht="15.75" thickBot="1">
      <c r="B42" s="99"/>
      <c r="C42" s="57">
        <f t="shared" si="11"/>
        <v>13</v>
      </c>
      <c r="D42" s="212" t="s">
        <v>227</v>
      </c>
      <c r="E42" s="95"/>
      <c r="F42" s="378"/>
      <c r="G42" s="481"/>
      <c r="H42" s="423"/>
      <c r="I42" s="362"/>
      <c r="J42" s="368"/>
      <c r="K42" s="378"/>
      <c r="L42" s="481"/>
      <c r="M42" s="423"/>
      <c r="N42" s="362"/>
      <c r="O42" s="368"/>
      <c r="P42" s="378"/>
      <c r="Q42" s="481"/>
      <c r="R42" s="423"/>
      <c r="S42" s="362"/>
      <c r="T42" s="368"/>
      <c r="U42" s="378"/>
      <c r="V42" s="481"/>
      <c r="W42" s="423"/>
      <c r="X42" s="362"/>
      <c r="Y42" s="368"/>
      <c r="Z42" s="378"/>
      <c r="AA42" s="481"/>
      <c r="AB42" s="423"/>
      <c r="AC42" s="362"/>
      <c r="AD42" s="368"/>
      <c r="AE42" s="480"/>
      <c r="AF42" s="380"/>
      <c r="AG42" s="369"/>
      <c r="AH42" s="362"/>
      <c r="AI42" s="368"/>
      <c r="AJ42" s="517">
        <f t="shared" si="10"/>
        <v>0</v>
      </c>
      <c r="AK42" s="518"/>
      <c r="BD42" s="169" t="s">
        <v>291</v>
      </c>
      <c r="BE42" s="401">
        <f t="shared" si="12"/>
        <v>0</v>
      </c>
    </row>
    <row r="43" spans="2:57" s="57" customFormat="1" ht="15.75" thickBot="1">
      <c r="B43" s="99"/>
      <c r="C43" s="57">
        <f t="shared" si="11"/>
        <v>14</v>
      </c>
      <c r="D43" s="212" t="s">
        <v>228</v>
      </c>
      <c r="E43" s="95"/>
      <c r="F43" s="378"/>
      <c r="G43" s="481"/>
      <c r="H43" s="423"/>
      <c r="I43" s="362"/>
      <c r="J43" s="368"/>
      <c r="K43" s="378"/>
      <c r="L43" s="481"/>
      <c r="M43" s="423"/>
      <c r="N43" s="362"/>
      <c r="O43" s="368"/>
      <c r="P43" s="378"/>
      <c r="Q43" s="481"/>
      <c r="R43" s="423"/>
      <c r="S43" s="362"/>
      <c r="T43" s="368"/>
      <c r="U43" s="378"/>
      <c r="V43" s="481"/>
      <c r="W43" s="423"/>
      <c r="X43" s="362"/>
      <c r="Y43" s="368"/>
      <c r="Z43" s="378"/>
      <c r="AA43" s="481"/>
      <c r="AB43" s="423"/>
      <c r="AC43" s="362"/>
      <c r="AD43" s="368"/>
      <c r="AE43" s="480"/>
      <c r="AF43" s="380"/>
      <c r="AG43" s="369"/>
      <c r="AH43" s="362"/>
      <c r="AI43" s="368"/>
      <c r="AJ43" s="517">
        <f t="shared" si="10"/>
        <v>0</v>
      </c>
      <c r="AK43" s="518"/>
      <c r="BD43" s="169" t="s">
        <v>292</v>
      </c>
      <c r="BE43" s="401">
        <f>BH9</f>
        <v>0</v>
      </c>
    </row>
    <row r="44" spans="2:57" s="57" customFormat="1" ht="15.75" thickBot="1">
      <c r="B44" s="99"/>
      <c r="C44" s="57">
        <f t="shared" si="11"/>
        <v>15</v>
      </c>
      <c r="D44" s="212" t="s">
        <v>229</v>
      </c>
      <c r="E44" s="95"/>
      <c r="F44" s="378"/>
      <c r="G44" s="481"/>
      <c r="H44" s="423"/>
      <c r="I44" s="362"/>
      <c r="J44" s="368"/>
      <c r="K44" s="378"/>
      <c r="L44" s="481"/>
      <c r="M44" s="423"/>
      <c r="N44" s="362"/>
      <c r="O44" s="368"/>
      <c r="P44" s="378"/>
      <c r="Q44" s="481"/>
      <c r="R44" s="423"/>
      <c r="S44" s="362"/>
      <c r="T44" s="368"/>
      <c r="U44" s="378"/>
      <c r="V44" s="481"/>
      <c r="W44" s="423"/>
      <c r="X44" s="362"/>
      <c r="Y44" s="368"/>
      <c r="Z44" s="378"/>
      <c r="AA44" s="481"/>
      <c r="AB44" s="423"/>
      <c r="AC44" s="362"/>
      <c r="AD44" s="368"/>
      <c r="AE44" s="480"/>
      <c r="AF44" s="380"/>
      <c r="AG44" s="369"/>
      <c r="AH44" s="362"/>
      <c r="AI44" s="368"/>
      <c r="AJ44" s="517">
        <f t="shared" si="10"/>
        <v>0</v>
      </c>
      <c r="AK44" s="518"/>
      <c r="BD44" s="169" t="s">
        <v>293</v>
      </c>
      <c r="BE44" s="401">
        <f>BH10</f>
        <v>0</v>
      </c>
    </row>
    <row r="45" spans="2:57" s="57" customFormat="1" ht="15.75" thickBot="1">
      <c r="B45" s="99"/>
      <c r="C45" s="57">
        <f>C44+1</f>
        <v>16</v>
      </c>
      <c r="D45" s="212" t="s">
        <v>230</v>
      </c>
      <c r="E45" s="95"/>
      <c r="F45" s="378"/>
      <c r="G45" s="481"/>
      <c r="H45" s="423"/>
      <c r="I45" s="362"/>
      <c r="J45" s="367"/>
      <c r="K45" s="378"/>
      <c r="L45" s="481"/>
      <c r="M45" s="423"/>
      <c r="N45" s="362"/>
      <c r="O45" s="367"/>
      <c r="P45" s="378"/>
      <c r="Q45" s="481"/>
      <c r="R45" s="423"/>
      <c r="S45" s="362"/>
      <c r="T45" s="367"/>
      <c r="U45" s="378"/>
      <c r="V45" s="481"/>
      <c r="W45" s="423"/>
      <c r="X45" s="362"/>
      <c r="Y45" s="367"/>
      <c r="Z45" s="378"/>
      <c r="AA45" s="481"/>
      <c r="AB45" s="423"/>
      <c r="AC45" s="362"/>
      <c r="AD45" s="367"/>
      <c r="AE45" s="480"/>
      <c r="AF45" s="380"/>
      <c r="AG45" s="369"/>
      <c r="AH45" s="362"/>
      <c r="AI45" s="367"/>
      <c r="AJ45" s="517">
        <f>F45+K45+P45+U45+Z45+AE45</f>
        <v>0</v>
      </c>
      <c r="AK45" s="518"/>
      <c r="BD45" s="169" t="s">
        <v>294</v>
      </c>
      <c r="BE45" s="401">
        <f aca="true" t="shared" si="13" ref="BE45:BE50">BH11</f>
        <v>0</v>
      </c>
    </row>
    <row r="46" spans="2:57" s="57" customFormat="1" ht="15.75" thickBot="1">
      <c r="B46" s="99"/>
      <c r="C46" s="57">
        <f t="shared" si="11"/>
        <v>17</v>
      </c>
      <c r="D46" s="212" t="s">
        <v>231</v>
      </c>
      <c r="E46" s="95"/>
      <c r="F46" s="378"/>
      <c r="G46" s="481"/>
      <c r="H46" s="423"/>
      <c r="I46" s="362"/>
      <c r="J46" s="368"/>
      <c r="K46" s="378"/>
      <c r="L46" s="481"/>
      <c r="M46" s="423"/>
      <c r="N46" s="362"/>
      <c r="O46" s="368"/>
      <c r="P46" s="378"/>
      <c r="Q46" s="481"/>
      <c r="R46" s="423"/>
      <c r="S46" s="362"/>
      <c r="T46" s="368"/>
      <c r="U46" s="378"/>
      <c r="V46" s="481"/>
      <c r="W46" s="423"/>
      <c r="X46" s="362"/>
      <c r="Y46" s="368"/>
      <c r="Z46" s="378"/>
      <c r="AA46" s="481"/>
      <c r="AB46" s="423"/>
      <c r="AC46" s="362"/>
      <c r="AD46" s="368"/>
      <c r="AE46" s="480"/>
      <c r="AF46" s="380"/>
      <c r="AG46" s="369"/>
      <c r="AH46" s="362"/>
      <c r="AI46" s="368"/>
      <c r="AJ46" s="517">
        <f aca="true" t="shared" si="14" ref="AJ46:AJ55">F46+K46+P46+U46+Z46+AE46</f>
        <v>0</v>
      </c>
      <c r="AK46" s="518"/>
      <c r="BD46" s="169" t="s">
        <v>295</v>
      </c>
      <c r="BE46" s="401">
        <f t="shared" si="13"/>
        <v>0</v>
      </c>
    </row>
    <row r="47" spans="2:57" s="57" customFormat="1" ht="15.75" thickBot="1">
      <c r="B47" s="99"/>
      <c r="C47" s="57">
        <f t="shared" si="11"/>
        <v>18</v>
      </c>
      <c r="D47" s="212" t="s">
        <v>232</v>
      </c>
      <c r="E47" s="95"/>
      <c r="F47" s="378"/>
      <c r="G47" s="481"/>
      <c r="H47" s="423"/>
      <c r="I47" s="362"/>
      <c r="J47" s="368"/>
      <c r="K47" s="378"/>
      <c r="L47" s="481"/>
      <c r="M47" s="423"/>
      <c r="N47" s="362"/>
      <c r="O47" s="368"/>
      <c r="P47" s="378"/>
      <c r="Q47" s="481"/>
      <c r="R47" s="423"/>
      <c r="S47" s="362"/>
      <c r="T47" s="368"/>
      <c r="U47" s="378"/>
      <c r="V47" s="481"/>
      <c r="W47" s="423"/>
      <c r="X47" s="362"/>
      <c r="Y47" s="368"/>
      <c r="Z47" s="378"/>
      <c r="AA47" s="481"/>
      <c r="AB47" s="423"/>
      <c r="AC47" s="362"/>
      <c r="AD47" s="368"/>
      <c r="AE47" s="480"/>
      <c r="AF47" s="380"/>
      <c r="AG47" s="369"/>
      <c r="AH47" s="362"/>
      <c r="AI47" s="368"/>
      <c r="AJ47" s="517">
        <f t="shared" si="14"/>
        <v>0</v>
      </c>
      <c r="AK47" s="518"/>
      <c r="BD47" s="169" t="s">
        <v>296</v>
      </c>
      <c r="BE47" s="401">
        <f t="shared" si="13"/>
        <v>0</v>
      </c>
    </row>
    <row r="48" spans="2:57" s="57" customFormat="1" ht="15.75" thickBot="1">
      <c r="B48" s="99"/>
      <c r="C48" s="57">
        <f t="shared" si="11"/>
        <v>19</v>
      </c>
      <c r="D48" s="212" t="s">
        <v>233</v>
      </c>
      <c r="E48" s="95"/>
      <c r="F48" s="378"/>
      <c r="G48" s="481"/>
      <c r="H48" s="423"/>
      <c r="I48" s="362"/>
      <c r="J48" s="368"/>
      <c r="K48" s="378"/>
      <c r="L48" s="481"/>
      <c r="M48" s="423"/>
      <c r="N48" s="362"/>
      <c r="O48" s="368"/>
      <c r="P48" s="378"/>
      <c r="Q48" s="481"/>
      <c r="R48" s="423"/>
      <c r="S48" s="362"/>
      <c r="T48" s="368"/>
      <c r="U48" s="378"/>
      <c r="V48" s="481"/>
      <c r="W48" s="423"/>
      <c r="X48" s="362"/>
      <c r="Y48" s="368"/>
      <c r="Z48" s="378"/>
      <c r="AA48" s="481"/>
      <c r="AB48" s="423"/>
      <c r="AC48" s="362"/>
      <c r="AD48" s="368"/>
      <c r="AE48" s="480"/>
      <c r="AF48" s="380"/>
      <c r="AG48" s="369"/>
      <c r="AH48" s="362"/>
      <c r="AI48" s="368"/>
      <c r="AJ48" s="517">
        <f t="shared" si="14"/>
        <v>0</v>
      </c>
      <c r="AK48" s="518"/>
      <c r="BD48" s="169" t="s">
        <v>297</v>
      </c>
      <c r="BE48" s="401">
        <f t="shared" si="13"/>
        <v>0</v>
      </c>
    </row>
    <row r="49" spans="2:57" s="57" customFormat="1" ht="15.75" thickBot="1">
      <c r="B49" s="99"/>
      <c r="C49" s="57">
        <f t="shared" si="11"/>
        <v>20</v>
      </c>
      <c r="D49" s="212" t="s">
        <v>234</v>
      </c>
      <c r="E49" s="95"/>
      <c r="F49" s="378"/>
      <c r="G49" s="481"/>
      <c r="H49" s="423"/>
      <c r="I49" s="362"/>
      <c r="J49" s="368"/>
      <c r="K49" s="378"/>
      <c r="L49" s="481"/>
      <c r="M49" s="423"/>
      <c r="N49" s="362"/>
      <c r="O49" s="368"/>
      <c r="P49" s="378"/>
      <c r="Q49" s="481"/>
      <c r="R49" s="423"/>
      <c r="S49" s="362"/>
      <c r="T49" s="368"/>
      <c r="U49" s="378"/>
      <c r="V49" s="481"/>
      <c r="W49" s="423"/>
      <c r="X49" s="362"/>
      <c r="Y49" s="368"/>
      <c r="Z49" s="378"/>
      <c r="AA49" s="481"/>
      <c r="AB49" s="423"/>
      <c r="AC49" s="362"/>
      <c r="AD49" s="368"/>
      <c r="AE49" s="480"/>
      <c r="AF49" s="380"/>
      <c r="AG49" s="369"/>
      <c r="AH49" s="362"/>
      <c r="AI49" s="368"/>
      <c r="AJ49" s="517">
        <f t="shared" si="14"/>
        <v>0</v>
      </c>
      <c r="AK49" s="518"/>
      <c r="BD49" s="169" t="s">
        <v>298</v>
      </c>
      <c r="BE49" s="401">
        <f t="shared" si="13"/>
        <v>0</v>
      </c>
    </row>
    <row r="50" spans="2:57" s="57" customFormat="1" ht="15.75" thickBot="1">
      <c r="B50" s="99"/>
      <c r="C50" s="57">
        <f t="shared" si="11"/>
        <v>21</v>
      </c>
      <c r="D50" s="212" t="s">
        <v>235</v>
      </c>
      <c r="E50" s="95"/>
      <c r="F50" s="378"/>
      <c r="G50" s="481"/>
      <c r="H50" s="423"/>
      <c r="I50" s="362"/>
      <c r="J50" s="368"/>
      <c r="K50" s="378"/>
      <c r="L50" s="481"/>
      <c r="M50" s="423"/>
      <c r="N50" s="362"/>
      <c r="O50" s="368"/>
      <c r="P50" s="378"/>
      <c r="Q50" s="481"/>
      <c r="R50" s="423"/>
      <c r="S50" s="362"/>
      <c r="T50" s="368"/>
      <c r="U50" s="378"/>
      <c r="V50" s="481"/>
      <c r="W50" s="423"/>
      <c r="X50" s="362"/>
      <c r="Y50" s="368"/>
      <c r="Z50" s="378"/>
      <c r="AA50" s="481"/>
      <c r="AB50" s="423"/>
      <c r="AC50" s="362"/>
      <c r="AD50" s="368"/>
      <c r="AE50" s="480"/>
      <c r="AF50" s="380"/>
      <c r="AG50" s="369"/>
      <c r="AH50" s="362"/>
      <c r="AI50" s="368"/>
      <c r="AJ50" s="517">
        <f>F50+K50+P50+U50+Z50+AE50</f>
        <v>0</v>
      </c>
      <c r="AK50" s="518"/>
      <c r="BD50" s="169" t="s">
        <v>299</v>
      </c>
      <c r="BE50" s="401">
        <f t="shared" si="13"/>
        <v>0</v>
      </c>
    </row>
    <row r="51" spans="2:57" s="57" customFormat="1" ht="15.75" thickBot="1">
      <c r="B51" s="99"/>
      <c r="C51" s="57">
        <f t="shared" si="11"/>
        <v>22</v>
      </c>
      <c r="D51" s="212" t="s">
        <v>236</v>
      </c>
      <c r="E51" s="95"/>
      <c r="F51" s="378"/>
      <c r="G51" s="481"/>
      <c r="H51" s="423"/>
      <c r="I51" s="362"/>
      <c r="J51" s="368"/>
      <c r="K51" s="378"/>
      <c r="L51" s="481"/>
      <c r="M51" s="423"/>
      <c r="N51" s="362"/>
      <c r="O51" s="368"/>
      <c r="P51" s="378"/>
      <c r="Q51" s="481"/>
      <c r="R51" s="423"/>
      <c r="S51" s="362"/>
      <c r="T51" s="368"/>
      <c r="U51" s="378"/>
      <c r="V51" s="481"/>
      <c r="W51" s="423"/>
      <c r="X51" s="362"/>
      <c r="Y51" s="368"/>
      <c r="Z51" s="378"/>
      <c r="AA51" s="481"/>
      <c r="AB51" s="423"/>
      <c r="AC51" s="362"/>
      <c r="AD51" s="368"/>
      <c r="AE51" s="480"/>
      <c r="AF51" s="380"/>
      <c r="AG51" s="369"/>
      <c r="AH51" s="362"/>
      <c r="AI51" s="368"/>
      <c r="AJ51" s="517">
        <f>F51+K51+P51+U51+Z51+AE51</f>
        <v>0</v>
      </c>
      <c r="AK51" s="518"/>
      <c r="BD51" s="169" t="s">
        <v>300</v>
      </c>
      <c r="BE51" s="401">
        <f>BI9</f>
        <v>0</v>
      </c>
    </row>
    <row r="52" spans="2:57" s="57" customFormat="1" ht="15.75" thickBot="1">
      <c r="B52" s="99"/>
      <c r="C52" s="57">
        <f t="shared" si="11"/>
        <v>23</v>
      </c>
      <c r="D52" s="212" t="s">
        <v>237</v>
      </c>
      <c r="E52" s="95"/>
      <c r="F52" s="378"/>
      <c r="G52" s="481"/>
      <c r="H52" s="423"/>
      <c r="I52" s="362"/>
      <c r="J52" s="368"/>
      <c r="K52" s="378"/>
      <c r="L52" s="481"/>
      <c r="M52" s="423"/>
      <c r="N52" s="362"/>
      <c r="O52" s="368"/>
      <c r="P52" s="378"/>
      <c r="Q52" s="481"/>
      <c r="R52" s="423"/>
      <c r="S52" s="362"/>
      <c r="T52" s="368"/>
      <c r="U52" s="378"/>
      <c r="V52" s="481"/>
      <c r="W52" s="423"/>
      <c r="X52" s="362"/>
      <c r="Y52" s="368"/>
      <c r="Z52" s="378"/>
      <c r="AA52" s="481"/>
      <c r="AB52" s="423"/>
      <c r="AC52" s="362"/>
      <c r="AD52" s="368"/>
      <c r="AE52" s="480"/>
      <c r="AF52" s="380"/>
      <c r="AG52" s="369"/>
      <c r="AH52" s="362"/>
      <c r="AI52" s="368"/>
      <c r="AJ52" s="517">
        <f>F52+K52+P52+U52+Z52+AE52</f>
        <v>0</v>
      </c>
      <c r="AK52" s="518"/>
      <c r="BD52" s="169" t="s">
        <v>301</v>
      </c>
      <c r="BE52" s="401">
        <f>BI10</f>
        <v>0</v>
      </c>
    </row>
    <row r="53" spans="2:57" s="57" customFormat="1" ht="15.75" thickBot="1">
      <c r="B53" s="99"/>
      <c r="C53" s="57">
        <f t="shared" si="11"/>
        <v>24</v>
      </c>
      <c r="D53" s="212" t="s">
        <v>238</v>
      </c>
      <c r="E53" s="95"/>
      <c r="F53" s="378"/>
      <c r="G53" s="481"/>
      <c r="H53" s="423"/>
      <c r="I53" s="362"/>
      <c r="J53" s="368"/>
      <c r="K53" s="378"/>
      <c r="L53" s="481"/>
      <c r="M53" s="423"/>
      <c r="N53" s="362"/>
      <c r="O53" s="368"/>
      <c r="P53" s="378"/>
      <c r="Q53" s="481"/>
      <c r="R53" s="423"/>
      <c r="S53" s="362"/>
      <c r="T53" s="368"/>
      <c r="U53" s="378"/>
      <c r="V53" s="481"/>
      <c r="W53" s="423"/>
      <c r="X53" s="362"/>
      <c r="Y53" s="368"/>
      <c r="Z53" s="378"/>
      <c r="AA53" s="481"/>
      <c r="AB53" s="423"/>
      <c r="AC53" s="362"/>
      <c r="AD53" s="368"/>
      <c r="AE53" s="480"/>
      <c r="AF53" s="380"/>
      <c r="AG53" s="369"/>
      <c r="AH53" s="362"/>
      <c r="AI53" s="368"/>
      <c r="AJ53" s="517">
        <f>F53+K53+P53+U53+Z53+AE53</f>
        <v>0</v>
      </c>
      <c r="AK53" s="518"/>
      <c r="BD53" s="169" t="s">
        <v>302</v>
      </c>
      <c r="BE53" s="401">
        <f aca="true" t="shared" si="15" ref="BE53:BE58">BI11</f>
        <v>0</v>
      </c>
    </row>
    <row r="54" spans="2:57" s="57" customFormat="1" ht="15.75" thickBot="1">
      <c r="B54" s="99"/>
      <c r="C54" s="57">
        <f t="shared" si="11"/>
        <v>25</v>
      </c>
      <c r="D54" s="212" t="s">
        <v>239</v>
      </c>
      <c r="E54" s="95"/>
      <c r="F54" s="378"/>
      <c r="G54" s="481"/>
      <c r="H54" s="423"/>
      <c r="I54" s="362"/>
      <c r="J54" s="368"/>
      <c r="K54" s="378"/>
      <c r="L54" s="481"/>
      <c r="M54" s="423"/>
      <c r="N54" s="362"/>
      <c r="O54" s="368"/>
      <c r="P54" s="378"/>
      <c r="Q54" s="481"/>
      <c r="R54" s="423"/>
      <c r="S54" s="362"/>
      <c r="T54" s="368"/>
      <c r="U54" s="378"/>
      <c r="V54" s="481"/>
      <c r="W54" s="423"/>
      <c r="X54" s="362"/>
      <c r="Y54" s="368"/>
      <c r="Z54" s="378"/>
      <c r="AA54" s="481"/>
      <c r="AB54" s="423"/>
      <c r="AC54" s="362"/>
      <c r="AD54" s="368"/>
      <c r="AE54" s="480"/>
      <c r="AF54" s="380"/>
      <c r="AG54" s="369"/>
      <c r="AH54" s="362"/>
      <c r="AI54" s="368"/>
      <c r="AJ54" s="517">
        <f>F54+K54+P54+U54+Z54+AE54</f>
        <v>0</v>
      </c>
      <c r="AK54" s="518"/>
      <c r="BD54" s="169" t="s">
        <v>303</v>
      </c>
      <c r="BE54" s="401">
        <f t="shared" si="15"/>
        <v>0</v>
      </c>
    </row>
    <row r="55" spans="2:57" s="57" customFormat="1" ht="15.75" thickBot="1">
      <c r="B55" s="99"/>
      <c r="C55" s="57">
        <f t="shared" si="11"/>
        <v>26</v>
      </c>
      <c r="D55" s="212" t="s">
        <v>240</v>
      </c>
      <c r="E55" s="95"/>
      <c r="F55" s="378"/>
      <c r="G55" s="481"/>
      <c r="H55" s="423"/>
      <c r="I55" s="362"/>
      <c r="J55" s="368"/>
      <c r="K55" s="378"/>
      <c r="L55" s="481"/>
      <c r="M55" s="423"/>
      <c r="N55" s="362"/>
      <c r="O55" s="368"/>
      <c r="P55" s="378"/>
      <c r="Q55" s="481"/>
      <c r="R55" s="423"/>
      <c r="S55" s="362"/>
      <c r="T55" s="368"/>
      <c r="U55" s="378"/>
      <c r="V55" s="481"/>
      <c r="W55" s="423"/>
      <c r="X55" s="362"/>
      <c r="Y55" s="368"/>
      <c r="Z55" s="378"/>
      <c r="AA55" s="481"/>
      <c r="AB55" s="423"/>
      <c r="AC55" s="362"/>
      <c r="AD55" s="368"/>
      <c r="AE55" s="480"/>
      <c r="AF55" s="380"/>
      <c r="AG55" s="369"/>
      <c r="AH55" s="362"/>
      <c r="AI55" s="368"/>
      <c r="AJ55" s="517">
        <f t="shared" si="14"/>
        <v>0</v>
      </c>
      <c r="AK55" s="518"/>
      <c r="BD55" s="169" t="s">
        <v>304</v>
      </c>
      <c r="BE55" s="401">
        <f t="shared" si="15"/>
        <v>0</v>
      </c>
    </row>
    <row r="56" spans="2:57" s="57" customFormat="1" ht="15.75" thickBot="1">
      <c r="B56" s="99"/>
      <c r="C56" s="57">
        <f t="shared" si="11"/>
        <v>27</v>
      </c>
      <c r="D56" s="212" t="s">
        <v>241</v>
      </c>
      <c r="E56" s="95"/>
      <c r="F56" s="378"/>
      <c r="G56" s="481"/>
      <c r="H56" s="423"/>
      <c r="I56" s="362"/>
      <c r="J56" s="368"/>
      <c r="K56" s="378"/>
      <c r="L56" s="481"/>
      <c r="M56" s="423"/>
      <c r="N56" s="362"/>
      <c r="O56" s="368"/>
      <c r="P56" s="378"/>
      <c r="Q56" s="481"/>
      <c r="R56" s="423"/>
      <c r="S56" s="362"/>
      <c r="T56" s="368"/>
      <c r="U56" s="378"/>
      <c r="V56" s="481"/>
      <c r="W56" s="423"/>
      <c r="X56" s="362"/>
      <c r="Y56" s="368"/>
      <c r="Z56" s="378"/>
      <c r="AA56" s="481"/>
      <c r="AB56" s="423"/>
      <c r="AC56" s="362"/>
      <c r="AD56" s="368"/>
      <c r="AE56" s="480"/>
      <c r="AF56" s="380"/>
      <c r="AG56" s="369"/>
      <c r="AH56" s="362"/>
      <c r="AI56" s="368"/>
      <c r="AJ56" s="517">
        <f>F56+K56+P56+U56+Z56+AE56</f>
        <v>0</v>
      </c>
      <c r="AK56" s="518"/>
      <c r="BD56" s="169" t="s">
        <v>305</v>
      </c>
      <c r="BE56" s="401">
        <f t="shared" si="15"/>
        <v>0</v>
      </c>
    </row>
    <row r="57" spans="2:57" s="57" customFormat="1" ht="15.75" thickBot="1">
      <c r="B57" s="99"/>
      <c r="C57" s="57">
        <f t="shared" si="11"/>
        <v>28</v>
      </c>
      <c r="D57" s="212" t="s">
        <v>242</v>
      </c>
      <c r="E57" s="95"/>
      <c r="F57" s="378"/>
      <c r="G57" s="481"/>
      <c r="H57" s="423"/>
      <c r="I57" s="362"/>
      <c r="J57" s="368"/>
      <c r="K57" s="378"/>
      <c r="L57" s="481"/>
      <c r="M57" s="423"/>
      <c r="N57" s="362"/>
      <c r="O57" s="368"/>
      <c r="P57" s="378"/>
      <c r="Q57" s="481"/>
      <c r="R57" s="423"/>
      <c r="S57" s="362"/>
      <c r="T57" s="368"/>
      <c r="U57" s="378"/>
      <c r="V57" s="481"/>
      <c r="W57" s="423"/>
      <c r="X57" s="362"/>
      <c r="Y57" s="368"/>
      <c r="Z57" s="378"/>
      <c r="AA57" s="481"/>
      <c r="AB57" s="423"/>
      <c r="AC57" s="362"/>
      <c r="AD57" s="368"/>
      <c r="AE57" s="480"/>
      <c r="AF57" s="380"/>
      <c r="AG57" s="369"/>
      <c r="AH57" s="362"/>
      <c r="AI57" s="368"/>
      <c r="AJ57" s="517">
        <f>F57+K57+P57+U57+Z57+AE57</f>
        <v>0</v>
      </c>
      <c r="AK57" s="518"/>
      <c r="BD57" s="169" t="s">
        <v>306</v>
      </c>
      <c r="BE57" s="401">
        <f t="shared" si="15"/>
        <v>0</v>
      </c>
    </row>
    <row r="58" spans="2:57" s="57" customFormat="1" ht="15.75" thickBot="1">
      <c r="B58" s="99"/>
      <c r="C58" s="57">
        <f t="shared" si="11"/>
        <v>29</v>
      </c>
      <c r="D58" s="212" t="s">
        <v>243</v>
      </c>
      <c r="E58" s="95"/>
      <c r="F58" s="378"/>
      <c r="G58" s="481"/>
      <c r="H58" s="423"/>
      <c r="I58" s="362"/>
      <c r="J58" s="368"/>
      <c r="K58" s="378"/>
      <c r="L58" s="481"/>
      <c r="M58" s="423"/>
      <c r="N58" s="362"/>
      <c r="O58" s="368"/>
      <c r="P58" s="378"/>
      <c r="Q58" s="481"/>
      <c r="R58" s="423"/>
      <c r="S58" s="362"/>
      <c r="T58" s="368"/>
      <c r="U58" s="378"/>
      <c r="V58" s="481"/>
      <c r="W58" s="423"/>
      <c r="X58" s="362"/>
      <c r="Y58" s="368"/>
      <c r="Z58" s="378"/>
      <c r="AA58" s="481"/>
      <c r="AB58" s="423"/>
      <c r="AC58" s="362"/>
      <c r="AD58" s="368"/>
      <c r="AE58" s="480"/>
      <c r="AF58" s="380"/>
      <c r="AG58" s="369"/>
      <c r="AH58" s="362"/>
      <c r="AI58" s="368"/>
      <c r="AJ58" s="517">
        <f>F58+K58+P58+U58+Z58+AE58</f>
        <v>0</v>
      </c>
      <c r="AK58" s="518"/>
      <c r="BD58" s="169" t="s">
        <v>307</v>
      </c>
      <c r="BE58" s="401">
        <f t="shared" si="15"/>
        <v>0</v>
      </c>
    </row>
    <row r="59" spans="2:57" s="57" customFormat="1" ht="15.75" thickBot="1">
      <c r="B59" s="99"/>
      <c r="C59" s="57">
        <f t="shared" si="11"/>
        <v>30</v>
      </c>
      <c r="D59" s="212" t="s">
        <v>244</v>
      </c>
      <c r="E59" s="95"/>
      <c r="F59" s="378"/>
      <c r="G59" s="481"/>
      <c r="H59" s="423"/>
      <c r="I59" s="362"/>
      <c r="J59" s="368"/>
      <c r="K59" s="378"/>
      <c r="L59" s="481"/>
      <c r="M59" s="423"/>
      <c r="N59" s="362"/>
      <c r="O59" s="368"/>
      <c r="P59" s="378"/>
      <c r="Q59" s="481"/>
      <c r="R59" s="423"/>
      <c r="S59" s="362"/>
      <c r="T59" s="368"/>
      <c r="U59" s="378"/>
      <c r="V59" s="481"/>
      <c r="W59" s="423"/>
      <c r="X59" s="362"/>
      <c r="Y59" s="368"/>
      <c r="Z59" s="378"/>
      <c r="AA59" s="481"/>
      <c r="AB59" s="423"/>
      <c r="AC59" s="362"/>
      <c r="AD59" s="368"/>
      <c r="AE59" s="480"/>
      <c r="AF59" s="380"/>
      <c r="AG59" s="369"/>
      <c r="AH59" s="362"/>
      <c r="AI59" s="368"/>
      <c r="AJ59" s="517">
        <f>F59+K59+P59+U59+Z59+AE59</f>
        <v>0</v>
      </c>
      <c r="AK59" s="518"/>
      <c r="BD59" s="169" t="s">
        <v>308</v>
      </c>
      <c r="BE59" s="401">
        <f>BJ9</f>
        <v>0</v>
      </c>
    </row>
    <row r="60" spans="2:62" ht="13.5" thickBot="1">
      <c r="B60" s="121"/>
      <c r="D60" s="105" t="s">
        <v>97</v>
      </c>
      <c r="E60" s="106"/>
      <c r="F60" s="195">
        <f>SUM(F30:F59)</f>
        <v>0</v>
      </c>
      <c r="G60" s="196" t="s">
        <v>36</v>
      </c>
      <c r="H60" s="197">
        <f>'CSAW AVG TO CSV print page'!D75</f>
        <v>0</v>
      </c>
      <c r="J60" s="197"/>
      <c r="K60" s="130">
        <f>SUM(K30:K59)</f>
        <v>0</v>
      </c>
      <c r="L60" s="128" t="s">
        <v>36</v>
      </c>
      <c r="M60" s="129">
        <f>'CSAW AVG TO CSV print page'!F75</f>
        <v>0</v>
      </c>
      <c r="O60" s="129"/>
      <c r="P60" s="130">
        <f>SUM(P30:P59)</f>
        <v>0</v>
      </c>
      <c r="Q60" s="128" t="s">
        <v>36</v>
      </c>
      <c r="R60" s="129">
        <f>'CSAW AVG TO CSV print page'!H75</f>
        <v>0</v>
      </c>
      <c r="T60" s="129"/>
      <c r="U60" s="130">
        <f>SUM(U30:U59)</f>
        <v>0</v>
      </c>
      <c r="V60" s="128" t="s">
        <v>36</v>
      </c>
      <c r="W60" s="129">
        <f>'CSAW AVG TO CSV print page'!J75</f>
        <v>0</v>
      </c>
      <c r="Y60" s="129"/>
      <c r="Z60" s="130">
        <f>SUM(Z30:Z59)</f>
        <v>0</v>
      </c>
      <c r="AA60" s="128"/>
      <c r="AB60" s="129">
        <f>'CSAW AVG TO CSV print page'!L75</f>
        <v>0</v>
      </c>
      <c r="AD60" s="129"/>
      <c r="AE60" s="130">
        <f>SUM(AE30:AE59)</f>
        <v>0</v>
      </c>
      <c r="AF60" s="128" t="s">
        <v>36</v>
      </c>
      <c r="AG60" s="160">
        <f>'CSAW AVG TO CSV print page'!N75</f>
        <v>0</v>
      </c>
      <c r="AI60" s="160"/>
      <c r="AJ60" s="558">
        <f>SUM(AJ30:AK59)</f>
        <v>0</v>
      </c>
      <c r="AK60" s="559"/>
      <c r="BD60" s="169" t="s">
        <v>309</v>
      </c>
      <c r="BE60" s="401">
        <f>BJ10</f>
        <v>0</v>
      </c>
      <c r="BF60" s="68"/>
      <c r="BG60" s="68"/>
      <c r="BH60" s="68"/>
      <c r="BI60" s="68"/>
      <c r="BJ60" s="68"/>
    </row>
    <row r="61" spans="4:62" s="121" customFormat="1" ht="13.5" thickBot="1">
      <c r="D61" s="194" t="s">
        <v>34</v>
      </c>
      <c r="E61" s="194"/>
      <c r="F61" s="73">
        <f>'Tab 3 - Current Schedule'!F61</f>
        <v>0</v>
      </c>
      <c r="G61" s="198"/>
      <c r="H61" s="198"/>
      <c r="I61" s="161">
        <f>'Tab 3 - Current Schedule'!I61</f>
        <v>0</v>
      </c>
      <c r="J61" s="314"/>
      <c r="K61" s="133"/>
      <c r="L61" s="133"/>
      <c r="M61" s="133"/>
      <c r="N61" s="134">
        <f>I61</f>
        <v>0</v>
      </c>
      <c r="O61" s="133"/>
      <c r="P61" s="132"/>
      <c r="Q61" s="133"/>
      <c r="R61" s="133"/>
      <c r="S61" s="134">
        <f>I61</f>
        <v>0</v>
      </c>
      <c r="T61" s="133"/>
      <c r="U61" s="132"/>
      <c r="V61" s="133"/>
      <c r="W61" s="133"/>
      <c r="X61" s="134">
        <f>I61</f>
        <v>0</v>
      </c>
      <c r="Y61" s="133"/>
      <c r="Z61" s="132"/>
      <c r="AA61" s="133"/>
      <c r="AB61" s="133"/>
      <c r="AC61" s="134">
        <f>I61</f>
        <v>0</v>
      </c>
      <c r="AD61" s="133"/>
      <c r="AE61" s="132"/>
      <c r="AF61" s="133"/>
      <c r="AG61" s="133"/>
      <c r="AH61" s="134">
        <f>I61</f>
        <v>0</v>
      </c>
      <c r="AI61" s="133"/>
      <c r="AJ61" s="560">
        <f>AG60+AB60+W60+R60+M60+H60</f>
        <v>0</v>
      </c>
      <c r="AK61" s="561"/>
      <c r="BD61" s="169" t="s">
        <v>310</v>
      </c>
      <c r="BE61" s="401">
        <f aca="true" t="shared" si="16" ref="BE61:BE66">BJ11</f>
        <v>0</v>
      </c>
      <c r="BF61" s="55"/>
      <c r="BG61" s="55"/>
      <c r="BH61" s="55"/>
      <c r="BI61" s="55"/>
      <c r="BJ61" s="55"/>
    </row>
    <row r="62" spans="4:62" s="121" customFormat="1" ht="13.5" thickBot="1">
      <c r="D62" s="194" t="s">
        <v>35</v>
      </c>
      <c r="E62" s="194"/>
      <c r="F62" s="73">
        <f>'Tab 3 - Current Schedule'!F62</f>
        <v>0</v>
      </c>
      <c r="G62" s="198"/>
      <c r="H62" s="198"/>
      <c r="I62" s="161">
        <f>'Tab 3 - Current Schedule'!I62</f>
        <v>0</v>
      </c>
      <c r="J62" s="124"/>
      <c r="K62" s="135"/>
      <c r="L62" s="135"/>
      <c r="M62" s="135"/>
      <c r="N62" s="138">
        <f>I62</f>
        <v>0</v>
      </c>
      <c r="O62" s="157"/>
      <c r="P62" s="137"/>
      <c r="Q62" s="135"/>
      <c r="R62" s="135"/>
      <c r="S62" s="138">
        <f>I62</f>
        <v>0</v>
      </c>
      <c r="T62" s="157"/>
      <c r="U62" s="137"/>
      <c r="V62" s="135"/>
      <c r="W62" s="135"/>
      <c r="X62" s="138">
        <f>I62</f>
        <v>0</v>
      </c>
      <c r="Y62" s="157"/>
      <c r="Z62" s="137"/>
      <c r="AA62" s="135"/>
      <c r="AB62" s="135"/>
      <c r="AC62" s="138">
        <f>I62</f>
        <v>0</v>
      </c>
      <c r="AD62" s="157"/>
      <c r="AE62" s="137"/>
      <c r="AF62" s="135"/>
      <c r="AG62" s="135"/>
      <c r="AH62" s="138">
        <f>I62</f>
        <v>0</v>
      </c>
      <c r="AI62" s="157"/>
      <c r="AJ62" s="115"/>
      <c r="BD62" s="169" t="s">
        <v>311</v>
      </c>
      <c r="BE62" s="401">
        <f t="shared" si="16"/>
        <v>0</v>
      </c>
      <c r="BF62" s="55"/>
      <c r="BG62" s="55"/>
      <c r="BH62" s="55"/>
      <c r="BI62" s="55"/>
      <c r="BJ62" s="55"/>
    </row>
    <row r="63" spans="4:62" s="121" customFormat="1" ht="13.5" thickBot="1">
      <c r="D63" s="194" t="s">
        <v>96</v>
      </c>
      <c r="E63" s="194"/>
      <c r="F63" s="73">
        <f>'Tab 3 - Current Schedule'!F63</f>
        <v>0</v>
      </c>
      <c r="G63" s="198"/>
      <c r="H63" s="198"/>
      <c r="I63" s="161">
        <f>'Tab 3 - Current Schedule'!I63</f>
        <v>0</v>
      </c>
      <c r="J63" s="315"/>
      <c r="K63" s="139"/>
      <c r="L63" s="139"/>
      <c r="M63" s="139"/>
      <c r="N63" s="141">
        <f>I63</f>
        <v>0</v>
      </c>
      <c r="O63" s="156"/>
      <c r="P63" s="140"/>
      <c r="Q63" s="139"/>
      <c r="R63" s="139"/>
      <c r="S63" s="141">
        <f>I63</f>
        <v>0</v>
      </c>
      <c r="T63" s="156"/>
      <c r="U63" s="140"/>
      <c r="V63" s="139"/>
      <c r="W63" s="139"/>
      <c r="X63" s="141">
        <f>I63</f>
        <v>0</v>
      </c>
      <c r="Y63" s="156"/>
      <c r="Z63" s="140"/>
      <c r="AA63" s="139"/>
      <c r="AB63" s="139"/>
      <c r="AC63" s="141">
        <f>I63</f>
        <v>0</v>
      </c>
      <c r="AD63" s="156"/>
      <c r="AE63" s="140"/>
      <c r="AF63" s="139"/>
      <c r="AG63" s="139"/>
      <c r="AH63" s="141">
        <f>I63</f>
        <v>0</v>
      </c>
      <c r="AI63" s="157"/>
      <c r="AJ63" s="115"/>
      <c r="BD63" s="169" t="s">
        <v>312</v>
      </c>
      <c r="BE63" s="401">
        <f t="shared" si="16"/>
        <v>0</v>
      </c>
      <c r="BF63" s="55"/>
      <c r="BG63" s="55"/>
      <c r="BH63" s="55"/>
      <c r="BI63" s="55"/>
      <c r="BJ63" s="55"/>
    </row>
    <row r="64" spans="3:62" ht="12.75">
      <c r="C64" s="142"/>
      <c r="D64" s="106" t="s">
        <v>66</v>
      </c>
      <c r="E64" s="145"/>
      <c r="F64" s="121"/>
      <c r="G64" s="121"/>
      <c r="H64" s="121"/>
      <c r="I64" s="143">
        <f>I67</f>
        <v>0</v>
      </c>
      <c r="J64" s="122"/>
      <c r="K64" s="144"/>
      <c r="L64" s="121"/>
      <c r="M64" s="121"/>
      <c r="N64" s="143">
        <f>N67</f>
        <v>0</v>
      </c>
      <c r="O64" s="122"/>
      <c r="P64" s="144"/>
      <c r="Q64" s="121"/>
      <c r="R64" s="121"/>
      <c r="S64" s="143">
        <f>S67</f>
        <v>0</v>
      </c>
      <c r="T64" s="122"/>
      <c r="X64" s="143">
        <f>X67</f>
        <v>0</v>
      </c>
      <c r="Y64" s="122"/>
      <c r="Z64" s="144"/>
      <c r="AA64" s="121"/>
      <c r="AB64" s="121"/>
      <c r="AC64" s="143">
        <f>AC67</f>
        <v>0</v>
      </c>
      <c r="AD64" s="122"/>
      <c r="AE64" s="144"/>
      <c r="AF64" s="121"/>
      <c r="AG64" s="121"/>
      <c r="AH64" s="143">
        <f>AH67</f>
        <v>0</v>
      </c>
      <c r="AI64" s="122"/>
      <c r="BD64" s="169" t="s">
        <v>313</v>
      </c>
      <c r="BE64" s="401">
        <f t="shared" si="16"/>
        <v>0</v>
      </c>
      <c r="BF64" s="57"/>
      <c r="BG64" s="57"/>
      <c r="BH64" s="57"/>
      <c r="BI64" s="57"/>
      <c r="BJ64" s="57"/>
    </row>
    <row r="65" spans="2:62" s="118" customFormat="1" ht="12.75">
      <c r="B65" s="117"/>
      <c r="C65" s="142"/>
      <c r="D65" s="107" t="s">
        <v>67</v>
      </c>
      <c r="E65" s="189"/>
      <c r="F65" s="142"/>
      <c r="G65" s="142"/>
      <c r="H65" s="142"/>
      <c r="I65" s="143"/>
      <c r="J65" s="122"/>
      <c r="K65" s="145"/>
      <c r="L65" s="142"/>
      <c r="M65" s="142"/>
      <c r="N65" s="146"/>
      <c r="O65" s="142"/>
      <c r="P65" s="145"/>
      <c r="Q65" s="142"/>
      <c r="R65" s="142"/>
      <c r="S65" s="146"/>
      <c r="T65" s="142"/>
      <c r="Z65" s="145"/>
      <c r="AA65" s="142"/>
      <c r="AB65" s="142"/>
      <c r="AC65" s="146"/>
      <c r="AD65" s="142"/>
      <c r="AE65" s="145"/>
      <c r="AF65" s="142"/>
      <c r="AG65" s="142"/>
      <c r="AH65" s="146"/>
      <c r="AI65" s="142"/>
      <c r="BD65" s="169" t="s">
        <v>314</v>
      </c>
      <c r="BE65" s="401">
        <f t="shared" si="16"/>
        <v>0</v>
      </c>
      <c r="BF65" s="57"/>
      <c r="BG65" s="57"/>
      <c r="BH65" s="57"/>
      <c r="BI65" s="57"/>
      <c r="BJ65" s="57"/>
    </row>
    <row r="66" spans="3:62" ht="13.5" thickBot="1">
      <c r="C66" s="142"/>
      <c r="D66" s="108" t="s">
        <v>18</v>
      </c>
      <c r="E66" s="147"/>
      <c r="F66" s="121"/>
      <c r="G66" s="121"/>
      <c r="H66" s="121"/>
      <c r="I66" s="148">
        <f>I64-I13</f>
        <v>0</v>
      </c>
      <c r="J66" s="316"/>
      <c r="K66" s="149"/>
      <c r="L66" s="150"/>
      <c r="M66" s="150"/>
      <c r="N66" s="148">
        <f>N64-N13</f>
        <v>0</v>
      </c>
      <c r="O66" s="316"/>
      <c r="P66" s="149"/>
      <c r="Q66" s="150"/>
      <c r="R66" s="150"/>
      <c r="S66" s="148">
        <f>S64-S13</f>
        <v>0</v>
      </c>
      <c r="T66" s="122"/>
      <c r="X66" s="148">
        <f>X64-X13</f>
        <v>0</v>
      </c>
      <c r="Y66" s="316"/>
      <c r="Z66" s="149"/>
      <c r="AA66" s="150"/>
      <c r="AB66" s="150"/>
      <c r="AC66" s="148">
        <f>AC64-AC13</f>
        <v>0</v>
      </c>
      <c r="AD66" s="316"/>
      <c r="AE66" s="149"/>
      <c r="AF66" s="150"/>
      <c r="AG66" s="150"/>
      <c r="AH66" s="148">
        <f>AH64-AH13</f>
        <v>0</v>
      </c>
      <c r="AI66" s="122"/>
      <c r="BD66" s="402" t="s">
        <v>315</v>
      </c>
      <c r="BE66" s="404">
        <f t="shared" si="16"/>
        <v>0</v>
      </c>
      <c r="BF66" s="57"/>
      <c r="BG66" s="57"/>
      <c r="BH66" s="57"/>
      <c r="BI66" s="57"/>
      <c r="BJ66" s="57"/>
    </row>
    <row r="67" spans="4:36" ht="12">
      <c r="D67" s="109" t="s">
        <v>65</v>
      </c>
      <c r="E67" s="144"/>
      <c r="F67" s="131"/>
      <c r="G67" s="131"/>
      <c r="H67" s="131"/>
      <c r="I67" s="134">
        <f>SUM(I30:I59)-(I61+I62)</f>
        <v>0</v>
      </c>
      <c r="J67" s="133"/>
      <c r="K67" s="151"/>
      <c r="L67" s="131"/>
      <c r="M67" s="131"/>
      <c r="N67" s="134">
        <f>SUM(N30:N59)-(N61+N62)</f>
        <v>0</v>
      </c>
      <c r="O67" s="133"/>
      <c r="P67" s="151"/>
      <c r="Q67" s="131"/>
      <c r="R67" s="131"/>
      <c r="S67" s="134">
        <f>SUM(S30:S59)-(S61+S62)</f>
        <v>0</v>
      </c>
      <c r="T67" s="133"/>
      <c r="U67" s="151"/>
      <c r="V67" s="131"/>
      <c r="W67" s="131"/>
      <c r="X67" s="134">
        <f>SUM(X30:X59)-(X61+X62)</f>
        <v>0</v>
      </c>
      <c r="Y67" s="133"/>
      <c r="Z67" s="151"/>
      <c r="AA67" s="131"/>
      <c r="AB67" s="131"/>
      <c r="AC67" s="134">
        <f>SUM(AC30:AC59)-(AC61+AC62)</f>
        <v>0</v>
      </c>
      <c r="AD67" s="133"/>
      <c r="AE67" s="151"/>
      <c r="AF67" s="131"/>
      <c r="AG67" s="131"/>
      <c r="AH67" s="134">
        <f>SUM(AH30:AH59)-(AH61+AH62)</f>
        <v>0</v>
      </c>
      <c r="AI67" s="157"/>
      <c r="AJ67" s="152"/>
    </row>
    <row r="68" spans="4:37" ht="12">
      <c r="D68" s="107" t="s">
        <v>68</v>
      </c>
      <c r="E68" s="189"/>
      <c r="F68" s="125"/>
      <c r="G68" s="125"/>
      <c r="H68" s="125"/>
      <c r="I68" s="136"/>
      <c r="J68" s="124"/>
      <c r="K68" s="153"/>
      <c r="L68" s="125"/>
      <c r="M68" s="125"/>
      <c r="N68" s="136"/>
      <c r="O68" s="124"/>
      <c r="P68" s="153"/>
      <c r="Q68" s="125"/>
      <c r="R68" s="125"/>
      <c r="S68" s="136"/>
      <c r="T68" s="124"/>
      <c r="U68" s="153"/>
      <c r="V68" s="125"/>
      <c r="W68" s="125"/>
      <c r="X68" s="136"/>
      <c r="Y68" s="124"/>
      <c r="Z68" s="153"/>
      <c r="AA68" s="125"/>
      <c r="AB68" s="125"/>
      <c r="AC68" s="136"/>
      <c r="AD68" s="124"/>
      <c r="AE68" s="153"/>
      <c r="AF68" s="125"/>
      <c r="AG68" s="125"/>
      <c r="AH68" s="136"/>
      <c r="AI68" s="124"/>
      <c r="AJ68" s="152"/>
      <c r="AK68" s="154"/>
    </row>
    <row r="69" spans="4:37" ht="12.75" thickBot="1">
      <c r="D69" s="110" t="s">
        <v>18</v>
      </c>
      <c r="E69" s="149"/>
      <c r="F69" s="139"/>
      <c r="G69" s="139"/>
      <c r="H69" s="139"/>
      <c r="I69" s="141">
        <f>I67-G13</f>
        <v>0</v>
      </c>
      <c r="J69" s="156"/>
      <c r="K69" s="155"/>
      <c r="L69" s="156"/>
      <c r="M69" s="156"/>
      <c r="N69" s="141">
        <f>N67-L13</f>
        <v>0</v>
      </c>
      <c r="O69" s="156"/>
      <c r="P69" s="155"/>
      <c r="Q69" s="156"/>
      <c r="R69" s="156"/>
      <c r="S69" s="141">
        <f>S67-Q13</f>
        <v>0</v>
      </c>
      <c r="T69" s="156"/>
      <c r="U69" s="155"/>
      <c r="V69" s="156"/>
      <c r="W69" s="156"/>
      <c r="X69" s="141">
        <f>X67-V13</f>
        <v>0</v>
      </c>
      <c r="Y69" s="156"/>
      <c r="Z69" s="155"/>
      <c r="AA69" s="156"/>
      <c r="AB69" s="156"/>
      <c r="AC69" s="141">
        <f>AC67-AA13</f>
        <v>0</v>
      </c>
      <c r="AD69" s="156"/>
      <c r="AE69" s="155"/>
      <c r="AF69" s="156"/>
      <c r="AG69" s="156"/>
      <c r="AH69" s="141">
        <f>AH67-AF13</f>
        <v>0</v>
      </c>
      <c r="AI69" s="157"/>
      <c r="AJ69" s="115"/>
      <c r="AK69" s="157"/>
    </row>
    <row r="70" spans="4:35" ht="12.75" thickBot="1">
      <c r="D70" s="111" t="s">
        <v>117</v>
      </c>
      <c r="E70" s="545">
        <f>F60-H60</f>
        <v>0</v>
      </c>
      <c r="F70" s="550"/>
      <c r="G70" s="550"/>
      <c r="H70" s="550"/>
      <c r="I70" s="551"/>
      <c r="J70" s="416"/>
      <c r="K70" s="545">
        <f>K60-M60</f>
        <v>0</v>
      </c>
      <c r="L70" s="546"/>
      <c r="M70" s="546"/>
      <c r="N70" s="547"/>
      <c r="O70" s="415"/>
      <c r="P70" s="545">
        <f>P60-R60</f>
        <v>0</v>
      </c>
      <c r="Q70" s="546"/>
      <c r="R70" s="546"/>
      <c r="S70" s="547"/>
      <c r="T70" s="415"/>
      <c r="U70" s="545">
        <f>U60-W60</f>
        <v>0</v>
      </c>
      <c r="V70" s="546"/>
      <c r="W70" s="546"/>
      <c r="X70" s="547"/>
      <c r="Y70" s="415"/>
      <c r="Z70" s="545">
        <f>Z60-AB60</f>
        <v>0</v>
      </c>
      <c r="AA70" s="546"/>
      <c r="AB70" s="546"/>
      <c r="AC70" s="547"/>
      <c r="AD70" s="415"/>
      <c r="AE70" s="545">
        <f>AE60-AG60</f>
        <v>0</v>
      </c>
      <c r="AF70" s="546"/>
      <c r="AG70" s="546"/>
      <c r="AH70" s="547"/>
      <c r="AI70" s="122"/>
    </row>
    <row r="120" spans="7:8" ht="12">
      <c r="G120" s="118"/>
      <c r="H120" s="118"/>
    </row>
  </sheetData>
  <sheetProtection password="D3EE" sheet="1" objects="1" scenarios="1" formatColumns="0" formatRows="0" insertColumns="0" insertRows="0" insertHyperlinks="0" deleteRows="0" selectLockedCells="1" autoFilter="0" pivotTables="0"/>
  <mergeCells count="47">
    <mergeCell ref="AJ60:AK60"/>
    <mergeCell ref="AJ61:AK61"/>
    <mergeCell ref="AJ35:AK35"/>
    <mergeCell ref="AJ36:AK36"/>
    <mergeCell ref="AJ37:AK37"/>
    <mergeCell ref="AJ38:AK38"/>
    <mergeCell ref="AJ39:AK39"/>
    <mergeCell ref="AJ27:AK27"/>
    <mergeCell ref="F28:I28"/>
    <mergeCell ref="K28:N28"/>
    <mergeCell ref="P28:S28"/>
    <mergeCell ref="U28:X28"/>
    <mergeCell ref="Z28:AC28"/>
    <mergeCell ref="AE28:AH28"/>
    <mergeCell ref="AJ28:AK28"/>
    <mergeCell ref="AJ29:AK29"/>
    <mergeCell ref="AJ50:AK50"/>
    <mergeCell ref="AJ51:AK51"/>
    <mergeCell ref="E70:I70"/>
    <mergeCell ref="AJ34:AK34"/>
    <mergeCell ref="AJ30:AK30"/>
    <mergeCell ref="AJ31:AK31"/>
    <mergeCell ref="AJ32:AK32"/>
    <mergeCell ref="AJ33:AK33"/>
    <mergeCell ref="AJ40:AK40"/>
    <mergeCell ref="AJ41:AK41"/>
    <mergeCell ref="AJ42:AK42"/>
    <mergeCell ref="AJ43:AK43"/>
    <mergeCell ref="AJ44:AK44"/>
    <mergeCell ref="K70:N70"/>
    <mergeCell ref="P70:S70"/>
    <mergeCell ref="U70:X70"/>
    <mergeCell ref="Z70:AC70"/>
    <mergeCell ref="AJ52:AK52"/>
    <mergeCell ref="AJ53:AK53"/>
    <mergeCell ref="AJ45:AK45"/>
    <mergeCell ref="AJ46:AK46"/>
    <mergeCell ref="AJ47:AK47"/>
    <mergeCell ref="AJ48:AK48"/>
    <mergeCell ref="AJ49:AK49"/>
    <mergeCell ref="AJ55:AK55"/>
    <mergeCell ref="AJ56:AK56"/>
    <mergeCell ref="AJ57:AK57"/>
    <mergeCell ref="AJ58:AK58"/>
    <mergeCell ref="AJ59:AK59"/>
    <mergeCell ref="AJ54:AK54"/>
    <mergeCell ref="AE70:AH70"/>
  </mergeCells>
  <conditionalFormatting sqref="G3:G10">
    <cfRule type="cellIs" priority="486" dxfId="55" operator="equal">
      <formula>0</formula>
    </cfRule>
  </conditionalFormatting>
  <conditionalFormatting sqref="H14:H21 M14:M21 R14:R21 W14:W21 AB14:AB21 AG14:AG21">
    <cfRule type="cellIs" priority="456" dxfId="59" operator="equal">
      <formula>0</formula>
    </cfRule>
  </conditionalFormatting>
  <conditionalFormatting sqref="F30:F59">
    <cfRule type="expression" priority="450" dxfId="62">
      <formula>$I30&gt;$F30</formula>
    </cfRule>
  </conditionalFormatting>
  <conditionalFormatting sqref="AJ30:AK59">
    <cfRule type="iconSet" priority="693" dxfId="7">
      <iconSet iconSet="3Arrows" reverse="1">
        <cfvo type="percent" val="0"/>
        <cfvo type="num" val="33"/>
        <cfvo type="num" val="40"/>
      </iconSet>
    </cfRule>
  </conditionalFormatting>
  <conditionalFormatting sqref="E17 E24">
    <cfRule type="expression" priority="2" dxfId="60">
      <formula>D17:D24&lt;=0</formula>
    </cfRule>
  </conditionalFormatting>
  <conditionalFormatting sqref="E18:E23">
    <cfRule type="expression" priority="3" dxfId="60">
      <formula>D18:D24&lt;=0</formula>
    </cfRule>
  </conditionalFormatting>
  <conditionalFormatting sqref="D17">
    <cfRule type="expression" priority="1" dxfId="60">
      <formula>D17:D24&lt;0</formula>
    </cfRule>
  </conditionalFormatting>
  <conditionalFormatting sqref="D18 D20:D24">
    <cfRule type="expression" priority="4" dxfId="60">
      <formula>D18:D24&lt;0</formula>
    </cfRule>
  </conditionalFormatting>
  <conditionalFormatting sqref="D19">
    <cfRule type="expression" priority="5" dxfId="60">
      <formula>D19:D24&lt;0</formula>
    </cfRule>
  </conditionalFormatting>
  <dataValidations count="1">
    <dataValidation type="list" allowBlank="1" showInputMessage="1" showErrorMessage="1" sqref="D13">
      <formula1>$BD$19:$BD$66</formula1>
    </dataValidation>
  </dataValidations>
  <printOptions horizontalCentered="1" verticalCentered="1"/>
  <pageMargins left="0" right="0" top="0" bottom="0" header="0.3" footer="0.3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 Change</dc:title>
  <dc:subject>CSAW DATA</dc:subject>
  <dc:creator>MICHAEL T. BARRETT</dc:creator>
  <cp:keywords/>
  <dc:description/>
  <cp:lastModifiedBy>Steward</cp:lastModifiedBy>
  <cp:lastPrinted>2011-09-08T21:58:48Z</cp:lastPrinted>
  <dcterms:created xsi:type="dcterms:W3CDTF">2010-04-04T16:44:30Z</dcterms:created>
  <dcterms:modified xsi:type="dcterms:W3CDTF">2011-10-03T21:32:57Z</dcterms:modified>
  <cp:category/>
  <cp:version/>
  <cp:contentType/>
  <cp:contentStatus/>
</cp:coreProperties>
</file>