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2" activeTab="2"/>
  </bookViews>
  <sheets>
    <sheet name="Info sheet print" sheetId="1" r:id="rId1"/>
    <sheet name="TAB-1 Enter Office Information" sheetId="2" r:id="rId2"/>
    <sheet name="TAB-2 CSAW INFO" sheetId="3" r:id="rId3"/>
    <sheet name="CSAW AVG TO CSV print page" sheetId="4" r:id="rId4"/>
    <sheet name="Step 3 - Current SCHEDULE" sheetId="5" state="hidden" r:id="rId5"/>
    <sheet name="Step 4 Earned Hrs - Schedule" sheetId="6" state="hidden" r:id="rId6"/>
    <sheet name="Step 5 Actual Hrs - Schedule" sheetId="7" state="hidden" r:id="rId7"/>
  </sheets>
  <definedNames>
    <definedName name="_xlnm.Print_Area" localSheetId="3">'CSAW AVG TO CSV print page'!$A$1:$O$85</definedName>
  </definedNames>
  <calcPr fullCalcOnLoad="1"/>
</workbook>
</file>

<file path=xl/comments2.xml><?xml version="1.0" encoding="utf-8"?>
<comments xmlns="http://schemas.openxmlformats.org/spreadsheetml/2006/main">
  <authors>
    <author>Mike Barrett</author>
  </authors>
  <commentList>
    <comment ref="D46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All the % of Mail to SOP Plan for each trip must equal 100%</t>
        </r>
      </text>
    </comment>
    <comment ref="B3" authorId="0">
      <text>
        <r>
          <rPr>
            <sz val="8"/>
            <rFont val="Tahoma"/>
            <family val="2"/>
          </rPr>
          <t xml:space="preserve">
To view the document click on Complement</t>
        </r>
      </text>
    </comment>
    <comment ref="B6" authorId="0">
      <text>
        <r>
          <rPr>
            <sz val="8"/>
            <rFont val="Tahoma"/>
            <family val="2"/>
          </rPr>
          <t xml:space="preserve">
To view the document click on CSV - Facility Database Information</t>
        </r>
      </text>
    </comment>
    <comment ref="B15" authorId="0">
      <text>
        <r>
          <rPr>
            <sz val="8"/>
            <rFont val="Tahoma"/>
            <family val="2"/>
          </rPr>
          <t xml:space="preserve">
To view the document click on # of Deliveries - LDC 48 Earned Workhours (CSV information)</t>
        </r>
      </text>
    </comment>
    <comment ref="B23" authorId="0">
      <text>
        <r>
          <rPr>
            <sz val="8"/>
            <rFont val="Tahoma"/>
            <family val="2"/>
          </rPr>
          <t xml:space="preserve">
To view the document click on CSV Clerk/Mailhandler complement Earned for each LDC</t>
        </r>
      </text>
    </comment>
    <comment ref="B30" authorId="0">
      <text>
        <r>
          <rPr>
            <sz val="8"/>
            <rFont val="Tahoma"/>
            <family val="2"/>
          </rPr>
          <t xml:space="preserve">
To view the document Click on Mail Arrivial from P&amp;DC base upon SOP Plan</t>
        </r>
      </text>
    </comment>
    <comment ref="B47" authorId="0">
      <text>
        <r>
          <rPr>
            <sz val="8"/>
            <rFont val="Tahoma"/>
            <family val="2"/>
          </rPr>
          <t xml:space="preserve">
To view the document click on Employee(s) Information</t>
        </r>
      </text>
    </comment>
    <comment ref="B16" authorId="0">
      <text>
        <r>
          <rPr>
            <sz val="8"/>
            <rFont val="Tahoma"/>
            <family val="2"/>
          </rPr>
          <t xml:space="preserve">
To view the document click on CSV Clerk/Mailhandler complement Actual for each LDC
</t>
        </r>
      </text>
    </comment>
  </commentList>
</comments>
</file>

<file path=xl/comments3.xml><?xml version="1.0" encoding="utf-8"?>
<comments xmlns="http://schemas.openxmlformats.org/spreadsheetml/2006/main">
  <authors>
    <author>Mike Barrett</author>
  </authors>
  <commentList>
    <comment ref="C6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Enter date of first report from CSAW</t>
        </r>
      </text>
    </comment>
  </commentList>
</comments>
</file>

<file path=xl/comments4.xml><?xml version="1.0" encoding="utf-8"?>
<comments xmlns="http://schemas.openxmlformats.org/spreadsheetml/2006/main">
  <authors>
    <author>Michael T. Barrett</author>
  </authors>
  <commentList>
    <comment ref="C3" authorId="0">
      <text>
        <r>
          <rPr>
            <b/>
            <sz val="8"/>
            <rFont val="Tahoma"/>
            <family val="2"/>
          </rPr>
          <t>Michael T. Barrett:</t>
        </r>
        <r>
          <rPr>
            <sz val="8"/>
            <rFont val="Tahoma"/>
            <family val="2"/>
          </rPr>
          <t xml:space="preserve">
ENTER OFFICE NAME WITH FINANCE NUMBER</t>
        </r>
      </text>
    </comment>
  </commentList>
</comments>
</file>

<file path=xl/comments5.xml><?xml version="1.0" encoding="utf-8"?>
<comments xmlns="http://schemas.openxmlformats.org/spreadsheetml/2006/main">
  <authors>
    <author>Mike Barrett</author>
  </authors>
  <commentList>
    <comment ref="V5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Schedule hrs per week</t>
        </r>
      </text>
    </comment>
    <comment ref="D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</commentList>
</comments>
</file>

<file path=xl/comments6.xml><?xml version="1.0" encoding="utf-8"?>
<comments xmlns="http://schemas.openxmlformats.org/spreadsheetml/2006/main">
  <authors>
    <author>Mike Barrett</author>
    <author>Michael T. Barrett</author>
  </authors>
  <commentList>
    <comment ref="X6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MAX amount of hrs per week</t>
        </r>
      </text>
    </comment>
    <comment ref="X5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Schedule hrs per week</t>
        </r>
      </text>
    </comment>
    <comment ref="D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START THE SCHEDULE FOR EACH EMPLOYEEE THAT WILL WORK IN LDC 43 IN MORNING</t>
        </r>
      </text>
    </comment>
    <comment ref="I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F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F59" authorId="1">
      <text>
        <r>
          <rPr>
            <b/>
            <sz val="9"/>
            <rFont val="Tahoma"/>
            <family val="2"/>
          </rPr>
          <t>Michael T. Barrett:</t>
        </r>
        <r>
          <rPr>
            <sz val="9"/>
            <rFont val="Tahoma"/>
            <family val="2"/>
          </rPr>
          <t xml:space="preserve">
Total hrs for all employee(s) per day that is scheduled.</t>
        </r>
      </text>
    </comment>
  </commentList>
</comments>
</file>

<file path=xl/comments7.xml><?xml version="1.0" encoding="utf-8"?>
<comments xmlns="http://schemas.openxmlformats.org/spreadsheetml/2006/main">
  <authors>
    <author>Mike Barrett</author>
  </authors>
  <commentList>
    <comment ref="D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START THE SCHEDULE FOR EACH EMPLOYEEE THAT WILL WORK IN LDC 43 IN MORNING</t>
        </r>
      </text>
    </comment>
    <comment ref="I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  <comment ref="X5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Schedule hrs per week</t>
        </r>
      </text>
    </comment>
    <comment ref="X60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MAX amount of hrs per week</t>
        </r>
      </text>
    </comment>
    <comment ref="F29" authorId="0">
      <text>
        <r>
          <rPr>
            <b/>
            <sz val="8"/>
            <rFont val="Tahoma"/>
            <family val="2"/>
          </rPr>
          <t>Mike Barrett:</t>
        </r>
        <r>
          <rPr>
            <sz val="8"/>
            <rFont val="Tahoma"/>
            <family val="2"/>
          </rPr>
          <t xml:space="preserve">
Total working Hours for the day</t>
        </r>
      </text>
    </comment>
  </commentList>
</comments>
</file>

<file path=xl/sharedStrings.xml><?xml version="1.0" encoding="utf-8"?>
<sst xmlns="http://schemas.openxmlformats.org/spreadsheetml/2006/main" count="751" uniqueCount="230">
  <si>
    <t>LDC</t>
  </si>
  <si>
    <t>TOTALS</t>
  </si>
  <si>
    <t>AVG</t>
  </si>
  <si>
    <t>CSV 43</t>
  </si>
  <si>
    <t>AVG adj to CSV</t>
  </si>
  <si>
    <t>CSV 42</t>
  </si>
  <si>
    <t>CSV 41</t>
  </si>
  <si>
    <t>CSV 44</t>
  </si>
  <si>
    <t>CSV 45</t>
  </si>
  <si>
    <t>CSV 48</t>
  </si>
  <si>
    <t>CUSTOMER SERVICE ADJUSTED WORKLOAD (CSAW) AVG</t>
  </si>
  <si>
    <t>CUSTOMER SERVICE ADJUSTED WORKLOAD (CSAW) AVG TO CSV (302 DAYS)</t>
  </si>
  <si>
    <t>SATURDAY</t>
  </si>
  <si>
    <t>MONDAY</t>
  </si>
  <si>
    <t>TUESDAY</t>
  </si>
  <si>
    <t>WEDNESDAY</t>
  </si>
  <si>
    <t>THURSDAY</t>
  </si>
  <si>
    <t>FRIDAY</t>
  </si>
  <si>
    <t>START</t>
  </si>
  <si>
    <t xml:space="preserve">        + / - PER CSAW</t>
  </si>
  <si>
    <t>WK 1</t>
  </si>
  <si>
    <t>WK 2</t>
  </si>
  <si>
    <t>WK 3</t>
  </si>
  <si>
    <t>WK 4</t>
  </si>
  <si>
    <t>TOTAL</t>
  </si>
  <si>
    <t>ACTUAL HRS</t>
  </si>
  <si>
    <t>EARNED HRS</t>
  </si>
  <si>
    <t>TOTAL ACTUAL ADJUSTED TO CSV</t>
  </si>
  <si>
    <t>TOTAL EARNED ADJUSTED TO CSV</t>
  </si>
  <si>
    <t>EMPLOYEE NAME</t>
  </si>
  <si>
    <t>NAME OF OFFICE W/FINANCE NUMBER</t>
  </si>
  <si>
    <t>CSV 43 PER WK</t>
  </si>
  <si>
    <t>CLERK HOURS PER WK</t>
  </si>
  <si>
    <t>HR</t>
  </si>
  <si>
    <t>Total HRS per Wk</t>
  </si>
  <si>
    <t>LESS BOX SECTION MOVING FROM LDC 43 TO 769</t>
  </si>
  <si>
    <t>LESS ACCT ROOM MOVING FROM LDC 43 TO 544</t>
  </si>
  <si>
    <t xml:space="preserve"> =</t>
  </si>
  <si>
    <t>Cut OFF Time - LDC 43 (Hour:units)</t>
  </si>
  <si>
    <t>Enter the time clerk(s) moves into operation 769 (hours:units)</t>
  </si>
  <si>
    <t>Enter the time clerk(s) moves into operation 544 (hours:units)</t>
  </si>
  <si>
    <t>Enter the time for lunch - hour=1  -  1/2hour=.50 (units)</t>
  </si>
  <si>
    <t>Date - Completion of schedule - Month(05)/Day(12)/YR(11)</t>
  </si>
  <si>
    <t>CUSTOMER SERVICE ADJUSTED WORKLOAD (CSAW) - request previous week information</t>
  </si>
  <si>
    <t>LDC 41</t>
  </si>
  <si>
    <t>LDC 42</t>
  </si>
  <si>
    <t>LDC 43</t>
  </si>
  <si>
    <t>LDC 44</t>
  </si>
  <si>
    <t>LDC 45</t>
  </si>
  <si>
    <t>LDC 48</t>
  </si>
  <si>
    <t>TRIP 1</t>
  </si>
  <si>
    <t>TRIP 2</t>
  </si>
  <si>
    <t>TRIP 3</t>
  </si>
  <si>
    <t>TRIP 4</t>
  </si>
  <si>
    <t>TRIP 5</t>
  </si>
  <si>
    <t>TRIP 6</t>
  </si>
  <si>
    <t>MAIL ARRIVIAL PROFILE FROM PLANT - SOP PLAN</t>
  </si>
  <si>
    <t>MAIL VOLUME TO % PLAN</t>
  </si>
  <si>
    <t>HR:UNITS</t>
  </si>
  <si>
    <t>Actual            HRS</t>
  </si>
  <si>
    <t>Earned    HRS</t>
  </si>
  <si>
    <t>Cut OFF Time - LDC 44 (Hour:units)</t>
  </si>
  <si>
    <t>Cut OFF Time - CALLER MAIL (Hour:units)</t>
  </si>
  <si>
    <t>Time for lunch - (Hour:units)</t>
  </si>
  <si>
    <t>TRIP 7</t>
  </si>
  <si>
    <t>TRIP 8</t>
  </si>
  <si>
    <t>EARNED HRS PER LDC 43 TO SCHD</t>
  </si>
  <si>
    <t>ACTUAL HRS PER LDC 43 TO SCHD</t>
  </si>
  <si>
    <t>ACTUAL LDC 43 ADJUSTED TO CSV</t>
  </si>
  <si>
    <t>EARNED LDC 43 ADJUSTED TO CSV</t>
  </si>
  <si>
    <t>Unit Closing Time on Saturday (Hour:units)</t>
  </si>
  <si>
    <t>Unit Opening Time on Saturday (Hour:units)</t>
  </si>
  <si>
    <t>Unit Opening Time Monday thru Friday (Hour:units)</t>
  </si>
  <si>
    <t>Unit Closing Time (Hour:units)</t>
  </si>
  <si>
    <t>CSV - Facility Database Information</t>
  </si>
  <si>
    <t xml:space="preserve">CSV Clerk/Mailhandler Complement Earned &amp; Actual for each LDC </t>
  </si>
  <si>
    <t xml:space="preserve">Earned Daily Hrs </t>
  </si>
  <si>
    <t>Actual Daily Hrs</t>
  </si>
  <si>
    <t>TOTAL CSV HRS per WK</t>
  </si>
  <si>
    <t xml:space="preserve">SAT-EARNED </t>
  </si>
  <si>
    <t>SAT -TACS</t>
  </si>
  <si>
    <t>MON- EARNED</t>
  </si>
  <si>
    <t>MON-TACS</t>
  </si>
  <si>
    <t>TUES- EARNED</t>
  </si>
  <si>
    <t>TUES-TACS</t>
  </si>
  <si>
    <t>WED-EARNED</t>
  </si>
  <si>
    <t>WED-TACS</t>
  </si>
  <si>
    <t>THUR-TACS</t>
  </si>
  <si>
    <t>FRI-EARNED</t>
  </si>
  <si>
    <t>FRI-TACS</t>
  </si>
  <si>
    <t>EARNED CSV LDC 44</t>
  </si>
  <si>
    <t>EARNED CSV LDC 45</t>
  </si>
  <si>
    <t>EARNED CSV LDC 48</t>
  </si>
  <si>
    <t>EARNED AVG per day</t>
  </si>
  <si>
    <t>ACTUAL AVG per day</t>
  </si>
  <si>
    <t>Total AVG Hrs per day</t>
  </si>
  <si>
    <t>TOTAL CSV HRS per DAY</t>
  </si>
  <si>
    <t>LESS ACCT ROOM MOVING FROM LDC 43 TO 355</t>
  </si>
  <si>
    <t>ALL LDC EMPLOYEES  -  ACTUAL HOURS</t>
  </si>
  <si>
    <t xml:space="preserve">   =</t>
  </si>
  <si>
    <t xml:space="preserve">  =</t>
  </si>
  <si>
    <t>ALL LDC EMPLOYEES  -  EARNED HOURS</t>
  </si>
  <si>
    <t>MON</t>
  </si>
  <si>
    <t>SAT</t>
  </si>
  <si>
    <t>WED</t>
  </si>
  <si>
    <t>FRI</t>
  </si>
  <si>
    <t>Enter the time clerk(s) moves into operation 355 (hours:units)</t>
  </si>
  <si>
    <t>NS Days</t>
  </si>
  <si>
    <t>Hrs</t>
  </si>
  <si>
    <t>Start</t>
  </si>
  <si>
    <t>Copy and paste the colored cells into any clerk that will be working in LDC 43 (before cut off time for LDC 43)</t>
  </si>
  <si>
    <t>Sat</t>
  </si>
  <si>
    <t>Mon</t>
  </si>
  <si>
    <t>Tue</t>
  </si>
  <si>
    <t>Wed</t>
  </si>
  <si>
    <t>Fri</t>
  </si>
  <si>
    <t>TUE</t>
  </si>
  <si>
    <t>THR</t>
  </si>
  <si>
    <t>Total hrs +/- to schedule  (ACTUAL)</t>
  </si>
  <si>
    <t>Total hrs +/- to schedule (EARNED)</t>
  </si>
  <si>
    <t>Total hrs +/- to schedule (Actual)</t>
  </si>
  <si>
    <t>HOURS PER WK</t>
  </si>
  <si>
    <t>If YES how many clerks move into LDC 769</t>
  </si>
  <si>
    <t>If YES how many clerks move into LDC 355</t>
  </si>
  <si>
    <t>If YES how many clerks move into LDC 544</t>
  </si>
  <si>
    <t xml:space="preserve">CSV Clerk/Mailhandler Complement Actual for each LDC </t>
  </si>
  <si>
    <t>CSV 41 - Actual</t>
  </si>
  <si>
    <t>CSV 42 - Actual</t>
  </si>
  <si>
    <t>CSV 43 - Actual</t>
  </si>
  <si>
    <t>CSV 44 -Actual</t>
  </si>
  <si>
    <t>CSV 45 - Actual</t>
  </si>
  <si>
    <t>CSV 48 - Actual</t>
  </si>
  <si>
    <t xml:space="preserve">CSV Clerk/Mailhandler Complement Earned for each LDC </t>
  </si>
  <si>
    <t>CSV 41 - Earned</t>
  </si>
  <si>
    <t>CSV 42 - Earned</t>
  </si>
  <si>
    <t>CSV 43 - Earned</t>
  </si>
  <si>
    <t>CSV 44 - Earned</t>
  </si>
  <si>
    <t>CSV 45 - Earned</t>
  </si>
  <si>
    <t>CSV 48 - Earned</t>
  </si>
  <si>
    <t>1st trip  Hrs:Units</t>
  </si>
  <si>
    <t># of DELIVERIES - LDC 48 Earned Workhours (CSV information)</t>
  </si>
  <si>
    <t>Is the box section clerk working in LDC 43 morning only (yes/no)</t>
  </si>
  <si>
    <t>Is the Accountable clerk(s) working in LDC 43 morning only (yes/no)</t>
  </si>
  <si>
    <t>Is the Window clerk(s) working in LDC 43 morning only (yes/no)</t>
  </si>
  <si>
    <t>% of Mail to the SOP Plan for each trip (1) enter number only</t>
  </si>
  <si>
    <t>% of Mail to the SOP Plan for each trip (2) enter number only</t>
  </si>
  <si>
    <t>% of Mail to the SOP Plan for each trip (3) enter number only</t>
  </si>
  <si>
    <t>% of Mail to the SOP Plan for each trip (4) enter number only</t>
  </si>
  <si>
    <t>% of Mail to the SOP Plan for each trip (5) enter number only</t>
  </si>
  <si>
    <t>% of Mail to the SOP Plan for each trip (6) enter number only</t>
  </si>
  <si>
    <t>% of Mail to the SOP Plan for each trip (7) enter number only</t>
  </si>
  <si>
    <t>% of Mail to the SOP Plan for each trip (8) enter number only</t>
  </si>
  <si>
    <t>week 1</t>
  </si>
  <si>
    <t>week 2</t>
  </si>
  <si>
    <t>week 3</t>
  </si>
  <si>
    <t>week 4</t>
  </si>
  <si>
    <t>THR-EARNED</t>
  </si>
  <si>
    <t>THR-TACS</t>
  </si>
  <si>
    <t xml:space="preserve">CUSTOMER SERVICE ADJUSTED WORKLOAD (CSAW) </t>
  </si>
  <si>
    <t>Employee(s) Information</t>
  </si>
  <si>
    <t>LESS Window MOVING FROM LDC 43 TO 355</t>
  </si>
  <si>
    <t>2nd trip  Hrs:Units</t>
  </si>
  <si>
    <t>3rd trip  Hrs:Units</t>
  </si>
  <si>
    <t>4th trip  Hrs:Units</t>
  </si>
  <si>
    <t>6th trip  Hrs:Units</t>
  </si>
  <si>
    <t>7th trip  Hrs:Units</t>
  </si>
  <si>
    <t>8th trip  Hrs:Units</t>
  </si>
  <si>
    <t>5th trip  Hrs:Units</t>
  </si>
  <si>
    <t>CSAW AVG</t>
  </si>
  <si>
    <t>Mail Arrivial from P&amp;DC base upon SOP Plan</t>
  </si>
  <si>
    <t>TOTAL PERCENTAGE MUST EQUAL 100%</t>
  </si>
  <si>
    <t>TOTAL PERCENTAGE MUST EQUAL 100</t>
  </si>
  <si>
    <t>Is the Box Section clerk(s) working in LDC 43 (morning only)</t>
  </si>
  <si>
    <t xml:space="preserve">If YES answer questions #1 and #2.  </t>
  </si>
  <si>
    <t>How many employee(s)?</t>
  </si>
  <si>
    <t>Is the Accountable clerk(s) working in LDC 43 (morning only)</t>
  </si>
  <si>
    <t xml:space="preserve">If YES answer questions #3 and #4.  </t>
  </si>
  <si>
    <t>Is the Window clerk(s) working in LDC 43 (morning only)</t>
  </si>
  <si>
    <t xml:space="preserve">If YES answer questions #5 and #6.  </t>
  </si>
  <si>
    <t>LDC43 Hrs</t>
  </si>
  <si>
    <t>LDC43 hrs</t>
  </si>
  <si>
    <t>TUE-TACS</t>
  </si>
  <si>
    <t>Complement</t>
  </si>
  <si>
    <t>Current Complement</t>
  </si>
  <si>
    <t>Propsosed</t>
  </si>
  <si>
    <t>Current Schedule</t>
  </si>
  <si>
    <t>EARNED HRS - SCHEDULE</t>
  </si>
  <si>
    <t>Actual Hrs - Schedule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</si>
  <si>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</si>
  <si>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</si>
  <si>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</si>
  <si>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</si>
  <si>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</si>
  <si>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</si>
  <si>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</si>
  <si>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</si>
  <si>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</si>
  <si>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</si>
  <si>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</si>
  <si>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</si>
  <si>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</si>
  <si>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</si>
  <si>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</si>
  <si>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</si>
  <si>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</si>
  <si>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</si>
  <si>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</si>
  <si>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</si>
  <si>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</si>
  <si>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</si>
  <si>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</si>
  <si>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</si>
  <si>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</si>
  <si>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</si>
  <si>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</si>
  <si>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</si>
  <si>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</si>
  <si>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Employee 1</t>
  </si>
  <si>
    <t>Date:</t>
  </si>
  <si>
    <t>Office Name:</t>
  </si>
  <si>
    <t>Employee  Name:</t>
  </si>
  <si>
    <t>Current Complement:</t>
  </si>
  <si>
    <t>Basic Office Information:</t>
  </si>
  <si>
    <t>Ask the steward or clerks for the following information about the office:</t>
  </si>
  <si>
    <t>35-1018</t>
  </si>
  <si>
    <t>yes</t>
  </si>
  <si>
    <t>no</t>
  </si>
  <si>
    <t>West Seneca Branch</t>
  </si>
  <si>
    <t>Michael T. Barrett</t>
  </si>
  <si>
    <t>hyperlink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</si>
</sst>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60"/>
      <name val="Calibri"/>
      <family val="2"/>
    </font>
    <font>
      <sz val="10.75"/>
      <color indexed="8"/>
      <name val="Calibri"/>
      <family val="2"/>
    </font>
    <font>
      <b/>
      <sz val="10.75"/>
      <color indexed="8"/>
      <name val="Calibri"/>
      <family val="2"/>
    </font>
    <font>
      <i/>
      <sz val="10.75"/>
      <color indexed="8"/>
      <name val="Calibri"/>
      <family val="2"/>
    </font>
    <font>
      <b/>
      <sz val="10"/>
      <name val="Calibri"/>
      <family val="2"/>
    </font>
    <font>
      <b/>
      <i/>
      <sz val="10.75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4"/>
      <color indexed="12"/>
      <name val="Calibri"/>
      <family val="2"/>
    </font>
    <font>
      <u val="single"/>
      <sz val="12"/>
      <color indexed="12"/>
      <name val="Calibri"/>
      <family val="2"/>
    </font>
    <font>
      <u val="single"/>
      <sz val="13"/>
      <color indexed="12"/>
      <name val="Calibri"/>
      <family val="2"/>
    </font>
    <font>
      <b/>
      <sz val="10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C00000"/>
      <name val="Calibri"/>
      <family val="2"/>
    </font>
    <font>
      <sz val="10.75"/>
      <color theme="1"/>
      <name val="Calibri"/>
      <family val="2"/>
    </font>
    <font>
      <b/>
      <sz val="10.75"/>
      <color theme="1"/>
      <name val="Calibri"/>
      <family val="2"/>
    </font>
    <font>
      <b/>
      <i/>
      <sz val="10.75"/>
      <color theme="1"/>
      <name val="Calibri"/>
      <family val="2"/>
    </font>
    <font>
      <i/>
      <sz val="10.75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u val="single"/>
      <sz val="14"/>
      <color theme="10"/>
      <name val="Calibri"/>
      <family val="2"/>
    </font>
    <font>
      <u val="single"/>
      <sz val="12"/>
      <color theme="10"/>
      <name val="Calibri"/>
      <family val="2"/>
    </font>
    <font>
      <u val="single"/>
      <sz val="13"/>
      <color theme="10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91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7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4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66" fillId="0" borderId="13" xfId="0" applyFont="1" applyBorder="1" applyAlignment="1" applyProtection="1">
      <alignment horizontal="center"/>
      <protection/>
    </xf>
    <xf numFmtId="2" fontId="68" fillId="0" borderId="16" xfId="0" applyNumberFormat="1" applyFont="1" applyBorder="1" applyAlignment="1" applyProtection="1">
      <alignment horizontal="center"/>
      <protection/>
    </xf>
    <xf numFmtId="0" fontId="66" fillId="0" borderId="17" xfId="0" applyFont="1" applyBorder="1" applyAlignment="1" applyProtection="1">
      <alignment/>
      <protection/>
    </xf>
    <xf numFmtId="2" fontId="68" fillId="0" borderId="14" xfId="0" applyNumberFormat="1" applyFont="1" applyBorder="1" applyAlignment="1" applyProtection="1">
      <alignment horizontal="right"/>
      <protection/>
    </xf>
    <xf numFmtId="0" fontId="66" fillId="0" borderId="10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 applyProtection="1">
      <alignment/>
      <protection/>
    </xf>
    <xf numFmtId="10" fontId="68" fillId="0" borderId="0" xfId="58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64" fillId="0" borderId="12" xfId="0" applyFont="1" applyBorder="1" applyAlignment="1" applyProtection="1">
      <alignment horizontal="center"/>
      <protection/>
    </xf>
    <xf numFmtId="2" fontId="68" fillId="0" borderId="18" xfId="0" applyNumberFormat="1" applyFont="1" applyBorder="1" applyAlignment="1" applyProtection="1">
      <alignment horizontal="center"/>
      <protection/>
    </xf>
    <xf numFmtId="2" fontId="68" fillId="0" borderId="17" xfId="0" applyNumberFormat="1" applyFont="1" applyBorder="1" applyAlignment="1" applyProtection="1">
      <alignment horizontal="right"/>
      <protection/>
    </xf>
    <xf numFmtId="0" fontId="66" fillId="0" borderId="0" xfId="0" applyFont="1" applyBorder="1" applyAlignment="1" applyProtection="1">
      <alignment/>
      <protection/>
    </xf>
    <xf numFmtId="2" fontId="66" fillId="0" borderId="0" xfId="0" applyNumberFormat="1" applyFont="1" applyBorder="1" applyAlignment="1" applyProtection="1">
      <alignment horizontal="right"/>
      <protection/>
    </xf>
    <xf numFmtId="2" fontId="68" fillId="0" borderId="0" xfId="0" applyNumberFormat="1" applyFont="1" applyBorder="1" applyAlignment="1" applyProtection="1">
      <alignment/>
      <protection/>
    </xf>
    <xf numFmtId="0" fontId="66" fillId="0" borderId="12" xfId="0" applyFont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9" fillId="0" borderId="13" xfId="0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/>
      <protection/>
    </xf>
    <xf numFmtId="2" fontId="69" fillId="0" borderId="14" xfId="0" applyNumberFormat="1" applyFont="1" applyFill="1" applyBorder="1" applyAlignment="1" applyProtection="1">
      <alignment horizontal="right"/>
      <protection/>
    </xf>
    <xf numFmtId="0" fontId="68" fillId="0" borderId="17" xfId="0" applyFont="1" applyFill="1" applyBorder="1" applyAlignment="1" applyProtection="1">
      <alignment/>
      <protection/>
    </xf>
    <xf numFmtId="2" fontId="68" fillId="0" borderId="16" xfId="0" applyNumberFormat="1" applyFont="1" applyFill="1" applyBorder="1" applyAlignment="1" applyProtection="1">
      <alignment horizontal="right"/>
      <protection/>
    </xf>
    <xf numFmtId="0" fontId="68" fillId="0" borderId="0" xfId="0" applyFont="1" applyFill="1" applyBorder="1" applyAlignment="1" applyProtection="1">
      <alignment/>
      <protection/>
    </xf>
    <xf numFmtId="2" fontId="68" fillId="0" borderId="0" xfId="0" applyNumberFormat="1" applyFont="1" applyFill="1" applyBorder="1" applyAlignment="1" applyProtection="1">
      <alignment horizontal="right"/>
      <protection/>
    </xf>
    <xf numFmtId="0" fontId="66" fillId="0" borderId="12" xfId="0" applyFont="1" applyFill="1" applyBorder="1" applyAlignment="1" applyProtection="1">
      <alignment horizontal="center"/>
      <protection/>
    </xf>
    <xf numFmtId="2" fontId="69" fillId="0" borderId="15" xfId="0" applyNumberFormat="1" applyFont="1" applyFill="1" applyBorder="1" applyAlignment="1" applyProtection="1">
      <alignment horizontal="center"/>
      <protection/>
    </xf>
    <xf numFmtId="2" fontId="69" fillId="0" borderId="14" xfId="0" applyNumberFormat="1" applyFont="1" applyFill="1" applyBorder="1" applyAlignment="1" applyProtection="1">
      <alignment horizontal="center"/>
      <protection/>
    </xf>
    <xf numFmtId="2" fontId="69" fillId="0" borderId="0" xfId="0" applyNumberFormat="1" applyFont="1" applyBorder="1" applyAlignment="1" applyProtection="1">
      <alignment/>
      <protection/>
    </xf>
    <xf numFmtId="2" fontId="68" fillId="0" borderId="15" xfId="0" applyNumberFormat="1" applyFont="1" applyFill="1" applyBorder="1" applyAlignment="1" applyProtection="1">
      <alignment horizontal="center"/>
      <protection/>
    </xf>
    <xf numFmtId="0" fontId="69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9" fillId="0" borderId="1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64" fillId="0" borderId="0" xfId="0" applyNumberFormat="1" applyFont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right"/>
      <protection/>
    </xf>
    <xf numFmtId="2" fontId="64" fillId="0" borderId="0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2" fontId="70" fillId="0" borderId="0" xfId="0" applyNumberFormat="1" applyFont="1" applyBorder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70" fillId="0" borderId="0" xfId="0" applyFont="1" applyBorder="1" applyAlignment="1" applyProtection="1">
      <alignment/>
      <protection/>
    </xf>
    <xf numFmtId="2" fontId="71" fillId="0" borderId="0" xfId="0" applyNumberFormat="1" applyFont="1" applyBorder="1" applyAlignment="1" applyProtection="1">
      <alignment horizontal="center"/>
      <protection/>
    </xf>
    <xf numFmtId="0" fontId="70" fillId="0" borderId="0" xfId="0" applyFont="1" applyAlignment="1" applyProtection="1">
      <alignment/>
      <protection/>
    </xf>
    <xf numFmtId="0" fontId="70" fillId="7" borderId="15" xfId="0" applyFont="1" applyFill="1" applyBorder="1" applyAlignment="1" applyProtection="1">
      <alignment horizontal="center"/>
      <protection locked="0"/>
    </xf>
    <xf numFmtId="2" fontId="70" fillId="5" borderId="14" xfId="0" applyNumberFormat="1" applyFont="1" applyFill="1" applyBorder="1" applyAlignment="1" applyProtection="1">
      <alignment horizontal="center"/>
      <protection locked="0"/>
    </xf>
    <xf numFmtId="0" fontId="71" fillId="0" borderId="14" xfId="0" applyFont="1" applyFill="1" applyBorder="1" applyAlignment="1" applyProtection="1">
      <alignment horizontal="center"/>
      <protection/>
    </xf>
    <xf numFmtId="2" fontId="71" fillId="0" borderId="14" xfId="0" applyNumberFormat="1" applyFont="1" applyFill="1" applyBorder="1" applyAlignment="1" applyProtection="1">
      <alignment horizontal="center"/>
      <protection/>
    </xf>
    <xf numFmtId="2" fontId="71" fillId="0" borderId="21" xfId="0" applyNumberFormat="1" applyFont="1" applyFill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center"/>
      <protection/>
    </xf>
    <xf numFmtId="0" fontId="70" fillId="0" borderId="14" xfId="0" applyFont="1" applyFill="1" applyBorder="1" applyAlignment="1" applyProtection="1">
      <alignment horizontal="right"/>
      <protection/>
    </xf>
    <xf numFmtId="0" fontId="71" fillId="0" borderId="0" xfId="0" applyFont="1" applyFill="1" applyBorder="1" applyAlignment="1" applyProtection="1">
      <alignment/>
      <protection/>
    </xf>
    <xf numFmtId="2" fontId="70" fillId="0" borderId="0" xfId="0" applyNumberFormat="1" applyFont="1" applyAlignment="1" applyProtection="1">
      <alignment/>
      <protection/>
    </xf>
    <xf numFmtId="0" fontId="71" fillId="0" borderId="22" xfId="0" applyFont="1" applyFill="1" applyBorder="1" applyAlignment="1" applyProtection="1">
      <alignment horizontal="center"/>
      <protection/>
    </xf>
    <xf numFmtId="2" fontId="71" fillId="0" borderId="14" xfId="0" applyNumberFormat="1" applyFont="1" applyBorder="1" applyAlignment="1" applyProtection="1">
      <alignment/>
      <protection/>
    </xf>
    <xf numFmtId="2" fontId="71" fillId="0" borderId="21" xfId="0" applyNumberFormat="1" applyFont="1" applyBorder="1" applyAlignment="1" applyProtection="1">
      <alignment/>
      <protection/>
    </xf>
    <xf numFmtId="2" fontId="70" fillId="0" borderId="21" xfId="0" applyNumberFormat="1" applyFont="1" applyFill="1" applyBorder="1" applyAlignment="1" applyProtection="1">
      <alignment horizontal="center"/>
      <protection locked="0"/>
    </xf>
    <xf numFmtId="1" fontId="71" fillId="0" borderId="15" xfId="0" applyNumberFormat="1" applyFont="1" applyFill="1" applyBorder="1" applyAlignment="1" applyProtection="1">
      <alignment horizontal="center"/>
      <protection/>
    </xf>
    <xf numFmtId="2" fontId="70" fillId="0" borderId="21" xfId="0" applyNumberFormat="1" applyFont="1" applyBorder="1" applyAlignment="1" applyProtection="1">
      <alignment horizontal="center"/>
      <protection/>
    </xf>
    <xf numFmtId="0" fontId="71" fillId="0" borderId="0" xfId="0" applyFont="1" applyAlignment="1" applyProtection="1">
      <alignment/>
      <protection/>
    </xf>
    <xf numFmtId="0" fontId="70" fillId="0" borderId="14" xfId="0" applyFont="1" applyBorder="1" applyAlignment="1" applyProtection="1">
      <alignment/>
      <protection/>
    </xf>
    <xf numFmtId="0" fontId="70" fillId="0" borderId="15" xfId="0" applyFont="1" applyBorder="1" applyAlignment="1" applyProtection="1">
      <alignment horizontal="center"/>
      <protection/>
    </xf>
    <xf numFmtId="0" fontId="70" fillId="0" borderId="23" xfId="0" applyFont="1" applyBorder="1" applyAlignment="1" applyProtection="1">
      <alignment horizontal="center"/>
      <protection/>
    </xf>
    <xf numFmtId="2" fontId="70" fillId="0" borderId="15" xfId="0" applyNumberFormat="1" applyFont="1" applyBorder="1" applyAlignment="1" applyProtection="1">
      <alignment horizontal="center"/>
      <protection/>
    </xf>
    <xf numFmtId="2" fontId="70" fillId="0" borderId="23" xfId="0" applyNumberFormat="1" applyFont="1" applyBorder="1" applyAlignment="1" applyProtection="1">
      <alignment horizontal="center"/>
      <protection/>
    </xf>
    <xf numFmtId="2" fontId="70" fillId="0" borderId="0" xfId="0" applyNumberFormat="1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71" fillId="0" borderId="20" xfId="0" applyFont="1" applyBorder="1" applyAlignment="1" applyProtection="1">
      <alignment horizontal="center"/>
      <protection/>
    </xf>
    <xf numFmtId="2" fontId="71" fillId="0" borderId="12" xfId="0" applyNumberFormat="1" applyFont="1" applyBorder="1" applyAlignment="1" applyProtection="1">
      <alignment horizontal="center"/>
      <protection/>
    </xf>
    <xf numFmtId="0" fontId="71" fillId="0" borderId="19" xfId="0" applyFont="1" applyBorder="1" applyAlignment="1" applyProtection="1">
      <alignment horizontal="center"/>
      <protection/>
    </xf>
    <xf numFmtId="2" fontId="70" fillId="0" borderId="0" xfId="0" applyNumberFormat="1" applyFont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"/>
      <protection/>
    </xf>
    <xf numFmtId="2" fontId="71" fillId="0" borderId="13" xfId="0" applyNumberFormat="1" applyFont="1" applyBorder="1" applyAlignment="1" applyProtection="1">
      <alignment horizontal="center"/>
      <protection/>
    </xf>
    <xf numFmtId="0" fontId="71" fillId="0" borderId="10" xfId="0" applyFont="1" applyBorder="1" applyAlignment="1" applyProtection="1">
      <alignment horizontal="center"/>
      <protection/>
    </xf>
    <xf numFmtId="0" fontId="71" fillId="0" borderId="17" xfId="0" applyFont="1" applyBorder="1" applyAlignment="1" applyProtection="1">
      <alignment horizontal="center"/>
      <protection/>
    </xf>
    <xf numFmtId="0" fontId="71" fillId="0" borderId="24" xfId="0" applyFont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/>
      <protection/>
    </xf>
    <xf numFmtId="0" fontId="71" fillId="0" borderId="23" xfId="0" applyFont="1" applyBorder="1" applyAlignment="1" applyProtection="1">
      <alignment/>
      <protection/>
    </xf>
    <xf numFmtId="0" fontId="70" fillId="0" borderId="23" xfId="0" applyFont="1" applyBorder="1" applyAlignment="1" applyProtection="1">
      <alignment/>
      <protection/>
    </xf>
    <xf numFmtId="0" fontId="71" fillId="0" borderId="15" xfId="0" applyFont="1" applyBorder="1" applyAlignment="1" applyProtection="1">
      <alignment/>
      <protection/>
    </xf>
    <xf numFmtId="0" fontId="71" fillId="0" borderId="16" xfId="0" applyFont="1" applyBorder="1" applyAlignment="1" applyProtection="1">
      <alignment/>
      <protection/>
    </xf>
    <xf numFmtId="0" fontId="71" fillId="0" borderId="17" xfId="0" applyFont="1" applyBorder="1" applyAlignment="1" applyProtection="1">
      <alignment/>
      <protection/>
    </xf>
    <xf numFmtId="0" fontId="71" fillId="0" borderId="24" xfId="0" applyFont="1" applyBorder="1" applyAlignment="1" applyProtection="1">
      <alignment/>
      <protection/>
    </xf>
    <xf numFmtId="0" fontId="70" fillId="0" borderId="0" xfId="0" applyFont="1" applyAlignment="1" applyProtection="1">
      <alignment/>
      <protection locked="0"/>
    </xf>
    <xf numFmtId="0" fontId="71" fillId="0" borderId="14" xfId="0" applyNumberFormat="1" applyFont="1" applyBorder="1" applyAlignment="1" applyProtection="1">
      <alignment horizontal="center"/>
      <protection/>
    </xf>
    <xf numFmtId="2" fontId="71" fillId="0" borderId="14" xfId="0" applyNumberFormat="1" applyFont="1" applyBorder="1" applyAlignment="1" applyProtection="1">
      <alignment horizontal="center"/>
      <protection/>
    </xf>
    <xf numFmtId="0" fontId="71" fillId="6" borderId="15" xfId="0" applyFont="1" applyFill="1" applyBorder="1" applyAlignment="1" applyProtection="1">
      <alignment/>
      <protection locked="0"/>
    </xf>
    <xf numFmtId="0" fontId="71" fillId="0" borderId="15" xfId="0" applyNumberFormat="1" applyFont="1" applyBorder="1" applyAlignment="1" applyProtection="1">
      <alignment/>
      <protection/>
    </xf>
    <xf numFmtId="0" fontId="70" fillId="0" borderId="15" xfId="0" applyFont="1" applyBorder="1" applyAlignment="1" applyProtection="1">
      <alignment/>
      <protection/>
    </xf>
    <xf numFmtId="0" fontId="67" fillId="0" borderId="14" xfId="0" applyFont="1" applyFill="1" applyBorder="1" applyAlignment="1" applyProtection="1">
      <alignment horizontal="center" wrapText="1"/>
      <protection/>
    </xf>
    <xf numFmtId="0" fontId="67" fillId="0" borderId="14" xfId="0" applyFont="1" applyFill="1" applyBorder="1" applyAlignment="1" applyProtection="1">
      <alignment horizontal="center" vertical="justify" wrapText="1"/>
      <protection/>
    </xf>
    <xf numFmtId="2" fontId="70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14" xfId="0" applyFont="1" applyFill="1" applyBorder="1" applyAlignment="1" applyProtection="1">
      <alignment horizontal="center" wrapText="1"/>
      <protection/>
    </xf>
    <xf numFmtId="0" fontId="71" fillId="0" borderId="14" xfId="0" applyFont="1" applyFill="1" applyBorder="1" applyAlignment="1" applyProtection="1">
      <alignment horizontal="center" vertical="justify" wrapText="1"/>
      <protection/>
    </xf>
    <xf numFmtId="0" fontId="71" fillId="0" borderId="21" xfId="0" applyFont="1" applyFill="1" applyBorder="1" applyAlignment="1" applyProtection="1">
      <alignment horizontal="center" vertical="distributed" wrapText="1"/>
      <protection/>
    </xf>
    <xf numFmtId="0" fontId="71" fillId="0" borderId="14" xfId="0" applyFont="1" applyBorder="1" applyAlignment="1" applyProtection="1">
      <alignment horizontal="center" wrapText="1"/>
      <protection/>
    </xf>
    <xf numFmtId="0" fontId="71" fillId="0" borderId="14" xfId="0" applyFont="1" applyBorder="1" applyAlignment="1" applyProtection="1">
      <alignment horizontal="center" vertical="justify" wrapText="1"/>
      <protection/>
    </xf>
    <xf numFmtId="0" fontId="71" fillId="0" borderId="21" xfId="0" applyFont="1" applyBorder="1" applyAlignment="1" applyProtection="1">
      <alignment horizontal="center" vertical="distributed" wrapText="1"/>
      <protection/>
    </xf>
    <xf numFmtId="2" fontId="70" fillId="0" borderId="14" xfId="0" applyNumberFormat="1" applyFont="1" applyFill="1" applyBorder="1" applyAlignment="1" applyProtection="1">
      <alignment horizontal="center"/>
      <protection/>
    </xf>
    <xf numFmtId="2" fontId="70" fillId="0" borderId="15" xfId="0" applyNumberFormat="1" applyFont="1" applyBorder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71" fillId="0" borderId="15" xfId="0" applyFont="1" applyFill="1" applyBorder="1" applyAlignment="1" applyProtection="1">
      <alignment/>
      <protection locked="0"/>
    </xf>
    <xf numFmtId="2" fontId="71" fillId="0" borderId="15" xfId="0" applyNumberFormat="1" applyFont="1" applyBorder="1" applyAlignment="1" applyProtection="1">
      <alignment horizontal="center"/>
      <protection/>
    </xf>
    <xf numFmtId="0" fontId="67" fillId="0" borderId="11" xfId="0" applyFont="1" applyBorder="1" applyAlignment="1" applyProtection="1">
      <alignment/>
      <protection/>
    </xf>
    <xf numFmtId="0" fontId="72" fillId="0" borderId="22" xfId="0" applyFont="1" applyFill="1" applyBorder="1" applyAlignment="1" applyProtection="1">
      <alignment/>
      <protection/>
    </xf>
    <xf numFmtId="0" fontId="72" fillId="0" borderId="22" xfId="0" applyFont="1" applyBorder="1" applyAlignment="1" applyProtection="1">
      <alignment/>
      <protection/>
    </xf>
    <xf numFmtId="0" fontId="72" fillId="0" borderId="16" xfId="0" applyFont="1" applyBorder="1" applyAlignment="1" applyProtection="1">
      <alignment/>
      <protection/>
    </xf>
    <xf numFmtId="2" fontId="70" fillId="0" borderId="21" xfId="0" applyNumberFormat="1" applyFont="1" applyFill="1" applyBorder="1" applyAlignment="1" applyProtection="1">
      <alignment horizontal="center"/>
      <protection/>
    </xf>
    <xf numFmtId="2" fontId="73" fillId="0" borderId="0" xfId="0" applyNumberFormat="1" applyFont="1" applyBorder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Fill="1" applyAlignment="1" applyProtection="1">
      <alignment/>
      <protection/>
    </xf>
    <xf numFmtId="2" fontId="72" fillId="0" borderId="0" xfId="0" applyNumberFormat="1" applyFont="1" applyBorder="1" applyAlignment="1" applyProtection="1">
      <alignment/>
      <protection/>
    </xf>
    <xf numFmtId="2" fontId="72" fillId="0" borderId="15" xfId="0" applyNumberFormat="1" applyFont="1" applyBorder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7" fillId="0" borderId="0" xfId="0" applyFont="1" applyBorder="1" applyAlignment="1" applyProtection="1">
      <alignment horizontal="right"/>
      <protection/>
    </xf>
    <xf numFmtId="2" fontId="67" fillId="0" borderId="0" xfId="0" applyNumberFormat="1" applyFont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2" fontId="67" fillId="0" borderId="0" xfId="0" applyNumberFormat="1" applyFont="1" applyBorder="1" applyAlignment="1" applyProtection="1">
      <alignment horizontal="center"/>
      <protection/>
    </xf>
    <xf numFmtId="2" fontId="67" fillId="0" borderId="14" xfId="0" applyNumberFormat="1" applyFont="1" applyBorder="1" applyAlignment="1" applyProtection="1">
      <alignment/>
      <protection/>
    </xf>
    <xf numFmtId="2" fontId="72" fillId="0" borderId="0" xfId="0" applyNumberFormat="1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 horizontal="center"/>
      <protection/>
    </xf>
    <xf numFmtId="2" fontId="67" fillId="0" borderId="0" xfId="0" applyNumberFormat="1" applyFont="1" applyBorder="1" applyAlignment="1" applyProtection="1">
      <alignment horizontal="left"/>
      <protection/>
    </xf>
    <xf numFmtId="0" fontId="72" fillId="0" borderId="0" xfId="0" applyFont="1" applyAlignment="1" applyProtection="1">
      <alignment horizontal="center"/>
      <protection/>
    </xf>
    <xf numFmtId="0" fontId="72" fillId="7" borderId="15" xfId="0" applyFont="1" applyFill="1" applyBorder="1" applyAlignment="1" applyProtection="1">
      <alignment horizontal="center"/>
      <protection locked="0"/>
    </xf>
    <xf numFmtId="2" fontId="72" fillId="5" borderId="14" xfId="0" applyNumberFormat="1" applyFont="1" applyFill="1" applyBorder="1" applyAlignment="1" applyProtection="1">
      <alignment horizontal="center"/>
      <protection locked="0"/>
    </xf>
    <xf numFmtId="2" fontId="72" fillId="4" borderId="14" xfId="0" applyNumberFormat="1" applyFont="1" applyFill="1" applyBorder="1" applyAlignment="1" applyProtection="1">
      <alignment horizontal="center"/>
      <protection locked="0"/>
    </xf>
    <xf numFmtId="0" fontId="67" fillId="0" borderId="14" xfId="0" applyFont="1" applyFill="1" applyBorder="1" applyAlignment="1" applyProtection="1">
      <alignment horizontal="center"/>
      <protection/>
    </xf>
    <xf numFmtId="2" fontId="67" fillId="0" borderId="21" xfId="0" applyNumberFormat="1" applyFont="1" applyFill="1" applyBorder="1" applyAlignment="1" applyProtection="1">
      <alignment horizontal="center"/>
      <protection/>
    </xf>
    <xf numFmtId="2" fontId="67" fillId="0" borderId="14" xfId="0" applyNumberFormat="1" applyFont="1" applyFill="1" applyBorder="1" applyAlignment="1" applyProtection="1">
      <alignment horizontal="center"/>
      <protection/>
    </xf>
    <xf numFmtId="1" fontId="67" fillId="0" borderId="14" xfId="0" applyNumberFormat="1" applyFont="1" applyFill="1" applyBorder="1" applyAlignment="1" applyProtection="1">
      <alignment horizontal="center"/>
      <protection/>
    </xf>
    <xf numFmtId="2" fontId="72" fillId="0" borderId="14" xfId="0" applyNumberFormat="1" applyFont="1" applyFill="1" applyBorder="1" applyAlignment="1" applyProtection="1">
      <alignment horizontal="center"/>
      <protection/>
    </xf>
    <xf numFmtId="0" fontId="72" fillId="0" borderId="20" xfId="0" applyFont="1" applyBorder="1" applyAlignment="1" applyProtection="1">
      <alignment horizontal="center"/>
      <protection/>
    </xf>
    <xf numFmtId="2" fontId="72" fillId="0" borderId="19" xfId="0" applyNumberFormat="1" applyFont="1" applyBorder="1" applyAlignment="1" applyProtection="1">
      <alignment horizontal="center"/>
      <protection/>
    </xf>
    <xf numFmtId="2" fontId="72" fillId="0" borderId="20" xfId="0" applyNumberFormat="1" applyFont="1" applyBorder="1" applyAlignment="1" applyProtection="1">
      <alignment horizontal="center"/>
      <protection/>
    </xf>
    <xf numFmtId="2" fontId="72" fillId="0" borderId="12" xfId="0" applyNumberFormat="1" applyFont="1" applyBorder="1" applyAlignment="1" applyProtection="1">
      <alignment horizontal="center"/>
      <protection/>
    </xf>
    <xf numFmtId="0" fontId="72" fillId="0" borderId="0" xfId="0" applyFont="1" applyBorder="1" applyAlignment="1" applyProtection="1">
      <alignment horizontal="center"/>
      <protection/>
    </xf>
    <xf numFmtId="2" fontId="72" fillId="0" borderId="13" xfId="0" applyNumberFormat="1" applyFont="1" applyFill="1" applyBorder="1" applyAlignment="1" applyProtection="1">
      <alignment horizontal="center"/>
      <protection/>
    </xf>
    <xf numFmtId="0" fontId="72" fillId="0" borderId="10" xfId="0" applyFont="1" applyBorder="1" applyAlignment="1" applyProtection="1">
      <alignment horizontal="center"/>
      <protection/>
    </xf>
    <xf numFmtId="2" fontId="72" fillId="0" borderId="13" xfId="0" applyNumberFormat="1" applyFont="1" applyBorder="1" applyAlignment="1" applyProtection="1">
      <alignment horizontal="center"/>
      <protection/>
    </xf>
    <xf numFmtId="0" fontId="72" fillId="0" borderId="24" xfId="0" applyFont="1" applyBorder="1" applyAlignment="1" applyProtection="1">
      <alignment horizontal="center"/>
      <protection/>
    </xf>
    <xf numFmtId="0" fontId="72" fillId="0" borderId="17" xfId="0" applyFont="1" applyBorder="1" applyAlignment="1" applyProtection="1">
      <alignment horizontal="center"/>
      <protection/>
    </xf>
    <xf numFmtId="2" fontId="72" fillId="0" borderId="18" xfId="0" applyNumberFormat="1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/>
      <protection/>
    </xf>
    <xf numFmtId="2" fontId="67" fillId="0" borderId="13" xfId="0" applyNumberFormat="1" applyFont="1" applyBorder="1" applyAlignment="1" applyProtection="1">
      <alignment horizontal="center"/>
      <protection/>
    </xf>
    <xf numFmtId="0" fontId="72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7" fillId="0" borderId="13" xfId="0" applyFont="1" applyBorder="1" applyAlignment="1" applyProtection="1">
      <alignment/>
      <protection/>
    </xf>
    <xf numFmtId="0" fontId="67" fillId="0" borderId="17" xfId="0" applyFont="1" applyBorder="1" applyAlignment="1" applyProtection="1">
      <alignment/>
      <protection/>
    </xf>
    <xf numFmtId="2" fontId="67" fillId="0" borderId="18" xfId="0" applyNumberFormat="1" applyFont="1" applyBorder="1" applyAlignment="1" applyProtection="1">
      <alignment horizontal="center"/>
      <protection/>
    </xf>
    <xf numFmtId="0" fontId="72" fillId="0" borderId="17" xfId="0" applyFont="1" applyBorder="1" applyAlignment="1" applyProtection="1">
      <alignment/>
      <protection/>
    </xf>
    <xf numFmtId="0" fontId="72" fillId="0" borderId="24" xfId="0" applyFont="1" applyBorder="1" applyAlignment="1" applyProtection="1">
      <alignment/>
      <protection/>
    </xf>
    <xf numFmtId="0" fontId="72" fillId="0" borderId="19" xfId="0" applyFont="1" applyBorder="1" applyAlignment="1" applyProtection="1">
      <alignment horizontal="center"/>
      <protection/>
    </xf>
    <xf numFmtId="2" fontId="72" fillId="0" borderId="0" xfId="0" applyNumberFormat="1" applyFont="1" applyAlignment="1" applyProtection="1">
      <alignment/>
      <protection/>
    </xf>
    <xf numFmtId="0" fontId="72" fillId="0" borderId="10" xfId="0" applyFont="1" applyFill="1" applyBorder="1" applyAlignment="1" applyProtection="1">
      <alignment horizontal="center"/>
      <protection/>
    </xf>
    <xf numFmtId="2" fontId="72" fillId="0" borderId="0" xfId="0" applyNumberFormat="1" applyFont="1" applyAlignment="1" applyProtection="1">
      <alignment horizontal="center"/>
      <protection/>
    </xf>
    <xf numFmtId="2" fontId="72" fillId="0" borderId="17" xfId="0" applyNumberFormat="1" applyFont="1" applyBorder="1" applyAlignment="1" applyProtection="1">
      <alignment horizontal="center"/>
      <protection/>
    </xf>
    <xf numFmtId="2" fontId="72" fillId="0" borderId="24" xfId="0" applyNumberFormat="1" applyFont="1" applyBorder="1" applyAlignment="1" applyProtection="1">
      <alignment horizontal="center"/>
      <protection/>
    </xf>
    <xf numFmtId="2" fontId="72" fillId="0" borderId="0" xfId="0" applyNumberFormat="1" applyFont="1" applyBorder="1" applyAlignment="1" applyProtection="1">
      <alignment horizontal="center"/>
      <protection/>
    </xf>
    <xf numFmtId="2" fontId="71" fillId="0" borderId="0" xfId="0" applyNumberFormat="1" applyFont="1" applyBorder="1" applyAlignment="1" applyProtection="1">
      <alignment/>
      <protection/>
    </xf>
    <xf numFmtId="2" fontId="67" fillId="0" borderId="15" xfId="0" applyNumberFormat="1" applyFont="1" applyFill="1" applyBorder="1" applyAlignment="1" applyProtection="1">
      <alignment horizontal="center"/>
      <protection/>
    </xf>
    <xf numFmtId="0" fontId="67" fillId="0" borderId="14" xfId="0" applyFont="1" applyBorder="1" applyAlignment="1" applyProtection="1">
      <alignment horizontal="center"/>
      <protection/>
    </xf>
    <xf numFmtId="0" fontId="72" fillId="0" borderId="14" xfId="0" applyFont="1" applyFill="1" applyBorder="1" applyAlignment="1" applyProtection="1">
      <alignment horizontal="right"/>
      <protection/>
    </xf>
    <xf numFmtId="2" fontId="72" fillId="0" borderId="14" xfId="0" applyNumberFormat="1" applyFont="1" applyFill="1" applyBorder="1" applyAlignment="1" applyProtection="1">
      <alignment horizontal="right"/>
      <protection/>
    </xf>
    <xf numFmtId="2" fontId="72" fillId="0" borderId="21" xfId="0" applyNumberFormat="1" applyFont="1" applyFill="1" applyBorder="1" applyAlignment="1" applyProtection="1">
      <alignment horizontal="center"/>
      <protection/>
    </xf>
    <xf numFmtId="0" fontId="72" fillId="0" borderId="13" xfId="0" applyFont="1" applyBorder="1" applyAlignment="1" applyProtection="1">
      <alignment/>
      <protection/>
    </xf>
    <xf numFmtId="0" fontId="67" fillId="0" borderId="14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67" fillId="0" borderId="22" xfId="0" applyFont="1" applyFill="1" applyBorder="1" applyAlignment="1" applyProtection="1">
      <alignment horizontal="center"/>
      <protection/>
    </xf>
    <xf numFmtId="2" fontId="71" fillId="0" borderId="13" xfId="0" applyNumberFormat="1" applyFont="1" applyFill="1" applyBorder="1" applyAlignment="1" applyProtection="1">
      <alignment horizontal="center"/>
      <protection/>
    </xf>
    <xf numFmtId="2" fontId="70" fillId="0" borderId="14" xfId="0" applyNumberFormat="1" applyFont="1" applyFill="1" applyBorder="1" applyAlignment="1" applyProtection="1">
      <alignment/>
      <protection/>
    </xf>
    <xf numFmtId="0" fontId="70" fillId="0" borderId="14" xfId="0" applyFont="1" applyBorder="1" applyAlignment="1" applyProtection="1">
      <alignment horizontal="right"/>
      <protection/>
    </xf>
    <xf numFmtId="2" fontId="70" fillId="0" borderId="14" xfId="0" applyNumberFormat="1" applyFont="1" applyBorder="1" applyAlignment="1" applyProtection="1">
      <alignment/>
      <protection/>
    </xf>
    <xf numFmtId="0" fontId="70" fillId="0" borderId="14" xfId="0" applyFont="1" applyFill="1" applyBorder="1" applyAlignment="1" applyProtection="1">
      <alignment horizontal="center"/>
      <protection/>
    </xf>
    <xf numFmtId="0" fontId="70" fillId="0" borderId="14" xfId="0" applyFont="1" applyBorder="1" applyAlignment="1" applyProtection="1">
      <alignment horizontal="center"/>
      <protection/>
    </xf>
    <xf numFmtId="2" fontId="70" fillId="0" borderId="18" xfId="0" applyNumberFormat="1" applyFont="1" applyFill="1" applyBorder="1" applyAlignment="1" applyProtection="1">
      <alignment horizontal="center"/>
      <protection/>
    </xf>
    <xf numFmtId="2" fontId="71" fillId="0" borderId="0" xfId="0" applyNumberFormat="1" applyFont="1" applyFill="1" applyAlignment="1" applyProtection="1">
      <alignment horizontal="center"/>
      <protection/>
    </xf>
    <xf numFmtId="2" fontId="71" fillId="0" borderId="0" xfId="0" applyNumberFormat="1" applyFont="1" applyAlignment="1" applyProtection="1">
      <alignment horizontal="center"/>
      <protection/>
    </xf>
    <xf numFmtId="1" fontId="71" fillId="0" borderId="14" xfId="0" applyNumberFormat="1" applyFont="1" applyFill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center"/>
      <protection/>
    </xf>
    <xf numFmtId="0" fontId="70" fillId="0" borderId="10" xfId="0" applyFont="1" applyBorder="1" applyAlignment="1" applyProtection="1">
      <alignment horizontal="center"/>
      <protection/>
    </xf>
    <xf numFmtId="0" fontId="70" fillId="0" borderId="10" xfId="0" applyFont="1" applyBorder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/>
    </xf>
    <xf numFmtId="0" fontId="70" fillId="0" borderId="10" xfId="0" applyFont="1" applyFill="1" applyBorder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/>
      <protection/>
    </xf>
    <xf numFmtId="0" fontId="70" fillId="0" borderId="0" xfId="0" applyFont="1" applyAlignment="1" applyProtection="1">
      <alignment horizontal="left"/>
      <protection/>
    </xf>
    <xf numFmtId="0" fontId="0" fillId="7" borderId="19" xfId="0" applyFill="1" applyBorder="1" applyAlignment="1" applyProtection="1">
      <alignment horizontal="center"/>
      <protection/>
    </xf>
    <xf numFmtId="0" fontId="0" fillId="5" borderId="11" xfId="0" applyFill="1" applyBorder="1" applyAlignment="1" applyProtection="1">
      <alignment horizontal="center"/>
      <protection/>
    </xf>
    <xf numFmtId="0" fontId="70" fillId="7" borderId="19" xfId="0" applyFont="1" applyFill="1" applyBorder="1" applyAlignment="1" applyProtection="1">
      <alignment horizontal="center"/>
      <protection/>
    </xf>
    <xf numFmtId="0" fontId="70" fillId="5" borderId="11" xfId="0" applyFont="1" applyFill="1" applyBorder="1" applyAlignment="1" applyProtection="1">
      <alignment horizontal="center"/>
      <protection/>
    </xf>
    <xf numFmtId="0" fontId="67" fillId="7" borderId="19" xfId="0" applyFont="1" applyFill="1" applyBorder="1" applyAlignment="1" applyProtection="1">
      <alignment horizontal="center"/>
      <protection/>
    </xf>
    <xf numFmtId="0" fontId="67" fillId="5" borderId="11" xfId="0" applyFont="1" applyFill="1" applyBorder="1" applyAlignment="1" applyProtection="1">
      <alignment horizontal="center"/>
      <protection/>
    </xf>
    <xf numFmtId="0" fontId="70" fillId="0" borderId="0" xfId="0" applyFont="1" applyFill="1" applyAlignment="1" applyProtection="1">
      <alignment/>
      <protection locked="0"/>
    </xf>
    <xf numFmtId="0" fontId="66" fillId="0" borderId="20" xfId="0" applyFont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76" fillId="0" borderId="0" xfId="0" applyFont="1" applyAlignment="1">
      <alignment/>
    </xf>
    <xf numFmtId="0" fontId="70" fillId="0" borderId="13" xfId="0" applyFont="1" applyBorder="1" applyAlignment="1" applyProtection="1">
      <alignment/>
      <protection/>
    </xf>
    <xf numFmtId="0" fontId="70" fillId="0" borderId="12" xfId="0" applyFont="1" applyBorder="1" applyAlignment="1" applyProtection="1">
      <alignment/>
      <protection/>
    </xf>
    <xf numFmtId="0" fontId="70" fillId="0" borderId="18" xfId="0" applyFont="1" applyBorder="1" applyAlignment="1" applyProtection="1">
      <alignment/>
      <protection/>
    </xf>
    <xf numFmtId="0" fontId="71" fillId="0" borderId="11" xfId="0" applyFont="1" applyBorder="1" applyAlignment="1" applyProtection="1">
      <alignment horizontal="center"/>
      <protection/>
    </xf>
    <xf numFmtId="2" fontId="71" fillId="0" borderId="16" xfId="0" applyNumberFormat="1" applyFont="1" applyBorder="1" applyAlignment="1" applyProtection="1">
      <alignment horizontal="center"/>
      <protection/>
    </xf>
    <xf numFmtId="0" fontId="70" fillId="0" borderId="13" xfId="0" applyFont="1" applyBorder="1" applyAlignment="1" applyProtection="1">
      <alignment horizontal="center"/>
      <protection/>
    </xf>
    <xf numFmtId="0" fontId="71" fillId="0" borderId="13" xfId="0" applyFont="1" applyBorder="1" applyAlignment="1" applyProtection="1">
      <alignment horizontal="center"/>
      <protection/>
    </xf>
    <xf numFmtId="2" fontId="71" fillId="0" borderId="14" xfId="0" applyNumberFormat="1" applyFont="1" applyBorder="1" applyAlignment="1" applyProtection="1">
      <alignment horizontal="right"/>
      <protection/>
    </xf>
    <xf numFmtId="0" fontId="70" fillId="0" borderId="0" xfId="0" applyFont="1" applyAlignment="1">
      <alignment/>
    </xf>
    <xf numFmtId="0" fontId="70" fillId="0" borderId="0" xfId="0" applyFont="1" applyFill="1" applyBorder="1" applyAlignment="1" applyProtection="1">
      <alignment horizontal="left"/>
      <protection/>
    </xf>
    <xf numFmtId="2" fontId="70" fillId="0" borderId="14" xfId="0" applyNumberFormat="1" applyFont="1" applyBorder="1" applyAlignment="1" applyProtection="1">
      <alignment horizontal="center"/>
      <protection/>
    </xf>
    <xf numFmtId="2" fontId="21" fillId="0" borderId="14" xfId="0" applyNumberFormat="1" applyFont="1" applyFill="1" applyBorder="1" applyAlignment="1" applyProtection="1">
      <alignment horizontal="center"/>
      <protection/>
    </xf>
    <xf numFmtId="0" fontId="72" fillId="0" borderId="10" xfId="0" applyFont="1" applyFill="1" applyBorder="1" applyAlignment="1" applyProtection="1">
      <alignment/>
      <protection/>
    </xf>
    <xf numFmtId="2" fontId="7" fillId="0" borderId="14" xfId="0" applyNumberFormat="1" applyFont="1" applyFill="1" applyBorder="1" applyAlignment="1" applyProtection="1">
      <alignment horizontal="right"/>
      <protection/>
    </xf>
    <xf numFmtId="0" fontId="72" fillId="0" borderId="15" xfId="0" applyFont="1" applyFill="1" applyBorder="1" applyAlignment="1" applyProtection="1">
      <alignment/>
      <protection/>
    </xf>
    <xf numFmtId="0" fontId="67" fillId="0" borderId="11" xfId="0" applyFont="1" applyFill="1" applyBorder="1" applyAlignment="1" applyProtection="1">
      <alignment horizontal="center"/>
      <protection/>
    </xf>
    <xf numFmtId="0" fontId="72" fillId="0" borderId="23" xfId="0" applyFont="1" applyBorder="1" applyAlignment="1" applyProtection="1">
      <alignment horizontal="center"/>
      <protection/>
    </xf>
    <xf numFmtId="2" fontId="68" fillId="0" borderId="14" xfId="0" applyNumberFormat="1" applyFont="1" applyFill="1" applyBorder="1" applyAlignment="1" applyProtection="1">
      <alignment horizontal="center"/>
      <protection/>
    </xf>
    <xf numFmtId="9" fontId="71" fillId="0" borderId="14" xfId="0" applyNumberFormat="1" applyFont="1" applyBorder="1" applyAlignment="1" applyProtection="1">
      <alignment horizontal="center"/>
      <protection/>
    </xf>
    <xf numFmtId="0" fontId="76" fillId="33" borderId="17" xfId="0" applyFont="1" applyFill="1" applyBorder="1" applyAlignment="1">
      <alignment/>
    </xf>
    <xf numFmtId="0" fontId="70" fillId="33" borderId="24" xfId="0" applyFont="1" applyFill="1" applyBorder="1" applyAlignment="1" applyProtection="1">
      <alignment/>
      <protection/>
    </xf>
    <xf numFmtId="0" fontId="70" fillId="33" borderId="18" xfId="0" applyFont="1" applyFill="1" applyBorder="1" applyAlignment="1" applyProtection="1">
      <alignment/>
      <protection/>
    </xf>
    <xf numFmtId="0" fontId="64" fillId="0" borderId="14" xfId="0" applyFont="1" applyBorder="1" applyAlignment="1" applyProtection="1">
      <alignment horizontal="center"/>
      <protection/>
    </xf>
    <xf numFmtId="0" fontId="73" fillId="4" borderId="12" xfId="0" applyFont="1" applyFill="1" applyBorder="1" applyAlignment="1" applyProtection="1">
      <alignment horizontal="center"/>
      <protection/>
    </xf>
    <xf numFmtId="0" fontId="64" fillId="6" borderId="14" xfId="0" applyFont="1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 horizontal="center"/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0" fontId="64" fillId="6" borderId="15" xfId="0" applyFont="1" applyFill="1" applyBorder="1" applyAlignment="1" applyProtection="1">
      <alignment/>
      <protection locked="0"/>
    </xf>
    <xf numFmtId="2" fontId="7" fillId="10" borderId="14" xfId="0" applyNumberFormat="1" applyFont="1" applyFill="1" applyBorder="1" applyAlignment="1" applyProtection="1">
      <alignment horizontal="right"/>
      <protection locked="0"/>
    </xf>
    <xf numFmtId="2" fontId="0" fillId="12" borderId="14" xfId="0" applyNumberFormat="1" applyFill="1" applyBorder="1" applyAlignment="1" applyProtection="1">
      <alignment horizontal="right"/>
      <protection locked="0"/>
    </xf>
    <xf numFmtId="9" fontId="70" fillId="0" borderId="14" xfId="0" applyNumberFormat="1" applyFont="1" applyFill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9" fontId="77" fillId="0" borderId="21" xfId="0" applyNumberFormat="1" applyFont="1" applyBorder="1" applyAlignment="1">
      <alignment/>
    </xf>
    <xf numFmtId="165" fontId="76" fillId="6" borderId="25" xfId="0" applyNumberFormat="1" applyFont="1" applyFill="1" applyBorder="1" applyAlignment="1" applyProtection="1">
      <alignment/>
      <protection locked="0"/>
    </xf>
    <xf numFmtId="0" fontId="76" fillId="33" borderId="26" xfId="0" applyFont="1" applyFill="1" applyBorder="1" applyAlignment="1">
      <alignment horizontal="right"/>
    </xf>
    <xf numFmtId="0" fontId="76" fillId="6" borderId="26" xfId="0" applyNumberFormat="1" applyFont="1" applyFill="1" applyBorder="1" applyAlignment="1" applyProtection="1">
      <alignment horizontal="right"/>
      <protection locked="0"/>
    </xf>
    <xf numFmtId="2" fontId="76" fillId="6" borderId="26" xfId="0" applyNumberFormat="1" applyFont="1" applyFill="1" applyBorder="1" applyAlignment="1" applyProtection="1">
      <alignment horizontal="right"/>
      <protection locked="0"/>
    </xf>
    <xf numFmtId="164" fontId="76" fillId="6" borderId="26" xfId="42" applyNumberFormat="1" applyFont="1" applyFill="1" applyBorder="1" applyAlignment="1" applyProtection="1">
      <alignment horizontal="right"/>
      <protection locked="0"/>
    </xf>
    <xf numFmtId="9" fontId="76" fillId="6" borderId="26" xfId="58" applyNumberFormat="1" applyFont="1" applyFill="1" applyBorder="1" applyAlignment="1" applyProtection="1">
      <alignment horizontal="right"/>
      <protection locked="0"/>
    </xf>
    <xf numFmtId="10" fontId="76" fillId="33" borderId="26" xfId="58" applyNumberFormat="1" applyFont="1" applyFill="1" applyBorder="1" applyAlignment="1">
      <alignment horizontal="right"/>
    </xf>
    <xf numFmtId="0" fontId="77" fillId="6" borderId="26" xfId="0" applyFont="1" applyFill="1" applyBorder="1" applyAlignment="1" applyProtection="1">
      <alignment horizontal="right"/>
      <protection locked="0"/>
    </xf>
    <xf numFmtId="0" fontId="76" fillId="6" borderId="26" xfId="0" applyFont="1" applyFill="1" applyBorder="1" applyAlignment="1" applyProtection="1">
      <alignment horizontal="right"/>
      <protection locked="0"/>
    </xf>
    <xf numFmtId="2" fontId="76" fillId="6" borderId="27" xfId="0" applyNumberFormat="1" applyFont="1" applyFill="1" applyBorder="1" applyAlignment="1" applyProtection="1">
      <alignment horizontal="right"/>
      <protection locked="0"/>
    </xf>
    <xf numFmtId="0" fontId="76" fillId="6" borderId="28" xfId="0" applyNumberFormat="1" applyFont="1" applyFill="1" applyBorder="1" applyAlignment="1" applyProtection="1">
      <alignment/>
      <protection locked="0"/>
    </xf>
    <xf numFmtId="165" fontId="76" fillId="33" borderId="28" xfId="0" applyNumberFormat="1" applyFont="1" applyFill="1" applyBorder="1" applyAlignment="1" applyProtection="1">
      <alignment/>
      <protection/>
    </xf>
    <xf numFmtId="2" fontId="77" fillId="0" borderId="29" xfId="0" applyNumberFormat="1" applyFont="1" applyBorder="1" applyAlignment="1" applyProtection="1">
      <alignment/>
      <protection/>
    </xf>
    <xf numFmtId="2" fontId="77" fillId="0" borderId="30" xfId="0" applyNumberFormat="1" applyFont="1" applyBorder="1" applyAlignment="1" applyProtection="1">
      <alignment/>
      <protection/>
    </xf>
    <xf numFmtId="2" fontId="76" fillId="0" borderId="31" xfId="0" applyNumberFormat="1" applyFont="1" applyBorder="1" applyAlignment="1" applyProtection="1">
      <alignment horizontal="right"/>
      <protection/>
    </xf>
    <xf numFmtId="0" fontId="76" fillId="0" borderId="31" xfId="0" applyFont="1" applyBorder="1" applyAlignment="1" applyProtection="1">
      <alignment horizontal="right"/>
      <protection/>
    </xf>
    <xf numFmtId="0" fontId="78" fillId="0" borderId="31" xfId="0" applyFont="1" applyBorder="1" applyAlignment="1" applyProtection="1">
      <alignment horizontal="right"/>
      <protection/>
    </xf>
    <xf numFmtId="0" fontId="79" fillId="0" borderId="31" xfId="0" applyFont="1" applyBorder="1" applyAlignment="1" applyProtection="1">
      <alignment horizontal="right"/>
      <protection/>
    </xf>
    <xf numFmtId="0" fontId="78" fillId="0" borderId="32" xfId="0" applyFont="1" applyBorder="1" applyAlignment="1" applyProtection="1">
      <alignment horizontal="right"/>
      <protection/>
    </xf>
    <xf numFmtId="0" fontId="73" fillId="0" borderId="0" xfId="0" applyFont="1" applyFill="1" applyAlignment="1" applyProtection="1">
      <alignment horizontal="center"/>
      <protection/>
    </xf>
    <xf numFmtId="2" fontId="67" fillId="0" borderId="0" xfId="0" applyNumberFormat="1" applyFont="1" applyFill="1" applyBorder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2" fontId="73" fillId="0" borderId="0" xfId="0" applyNumberFormat="1" applyFont="1" applyFill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67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/>
      <protection locked="0"/>
    </xf>
    <xf numFmtId="2" fontId="72" fillId="0" borderId="33" xfId="0" applyNumberFormat="1" applyFont="1" applyBorder="1" applyAlignment="1" applyProtection="1">
      <alignment/>
      <protection/>
    </xf>
    <xf numFmtId="2" fontId="67" fillId="0" borderId="33" xfId="0" applyNumberFormat="1" applyFont="1" applyBorder="1" applyAlignment="1" applyProtection="1">
      <alignment/>
      <protection/>
    </xf>
    <xf numFmtId="2" fontId="67" fillId="0" borderId="34" xfId="0" applyNumberFormat="1" applyFont="1" applyBorder="1" applyAlignment="1" applyProtection="1">
      <alignment/>
      <protection/>
    </xf>
    <xf numFmtId="2" fontId="72" fillId="0" borderId="35" xfId="0" applyNumberFormat="1" applyFont="1" applyBorder="1" applyAlignment="1" applyProtection="1">
      <alignment/>
      <protection/>
    </xf>
    <xf numFmtId="0" fontId="12" fillId="6" borderId="15" xfId="0" applyNumberFormat="1" applyFont="1" applyFill="1" applyBorder="1" applyAlignment="1" applyProtection="1">
      <alignment/>
      <protection locked="0"/>
    </xf>
    <xf numFmtId="0" fontId="71" fillId="0" borderId="15" xfId="0" applyFont="1" applyFill="1" applyBorder="1" applyAlignment="1" applyProtection="1">
      <alignment/>
      <protection/>
    </xf>
    <xf numFmtId="2" fontId="70" fillId="4" borderId="21" xfId="0" applyNumberFormat="1" applyFont="1" applyFill="1" applyBorder="1" applyAlignment="1" applyProtection="1">
      <alignment horizontal="center"/>
      <protection locked="0"/>
    </xf>
    <xf numFmtId="0" fontId="73" fillId="34" borderId="0" xfId="0" applyFont="1" applyFill="1" applyBorder="1" applyAlignment="1" applyProtection="1">
      <alignment horizontal="center"/>
      <protection/>
    </xf>
    <xf numFmtId="2" fontId="70" fillId="34" borderId="0" xfId="0" applyNumberFormat="1" applyFont="1" applyFill="1" applyBorder="1" applyAlignment="1" applyProtection="1">
      <alignment horizontal="center"/>
      <protection/>
    </xf>
    <xf numFmtId="0" fontId="70" fillId="34" borderId="0" xfId="0" applyFont="1" applyFill="1" applyBorder="1" applyAlignment="1" applyProtection="1">
      <alignment horizontal="center"/>
      <protection/>
    </xf>
    <xf numFmtId="2" fontId="71" fillId="34" borderId="0" xfId="0" applyNumberFormat="1" applyFont="1" applyFill="1" applyBorder="1" applyAlignment="1" applyProtection="1">
      <alignment horizontal="center"/>
      <protection/>
    </xf>
    <xf numFmtId="2" fontId="71" fillId="34" borderId="0" xfId="0" applyNumberFormat="1" applyFont="1" applyFill="1" applyBorder="1" applyAlignment="1" applyProtection="1">
      <alignment horizontal="left"/>
      <protection/>
    </xf>
    <xf numFmtId="0" fontId="70" fillId="34" borderId="0" xfId="0" applyFont="1" applyFill="1" applyBorder="1" applyAlignment="1" applyProtection="1">
      <alignment/>
      <protection/>
    </xf>
    <xf numFmtId="0" fontId="70" fillId="34" borderId="0" xfId="0" applyFont="1" applyFill="1" applyBorder="1" applyAlignment="1" applyProtection="1">
      <alignment horizontal="center"/>
      <protection locked="0"/>
    </xf>
    <xf numFmtId="2" fontId="70" fillId="34" borderId="0" xfId="0" applyNumberFormat="1" applyFont="1" applyFill="1" applyBorder="1" applyAlignment="1" applyProtection="1">
      <alignment horizontal="center"/>
      <protection locked="0"/>
    </xf>
    <xf numFmtId="0" fontId="73" fillId="33" borderId="12" xfId="0" applyFont="1" applyFill="1" applyBorder="1" applyAlignment="1" applyProtection="1">
      <alignment horizontal="center"/>
      <protection/>
    </xf>
    <xf numFmtId="2" fontId="70" fillId="33" borderId="14" xfId="0" applyNumberFormat="1" applyFont="1" applyFill="1" applyBorder="1" applyAlignment="1" applyProtection="1">
      <alignment horizontal="center"/>
      <protection/>
    </xf>
    <xf numFmtId="2" fontId="70" fillId="33" borderId="21" xfId="0" applyNumberFormat="1" applyFont="1" applyFill="1" applyBorder="1" applyAlignment="1" applyProtection="1">
      <alignment horizontal="center"/>
      <protection/>
    </xf>
    <xf numFmtId="2" fontId="67" fillId="33" borderId="21" xfId="0" applyNumberFormat="1" applyFont="1" applyFill="1" applyBorder="1" applyAlignment="1" applyProtection="1">
      <alignment horizontal="center"/>
      <protection/>
    </xf>
    <xf numFmtId="2" fontId="72" fillId="33" borderId="14" xfId="0" applyNumberFormat="1" applyFont="1" applyFill="1" applyBorder="1" applyAlignment="1" applyProtection="1">
      <alignment horizontal="right"/>
      <protection/>
    </xf>
    <xf numFmtId="0" fontId="67" fillId="33" borderId="21" xfId="0" applyFont="1" applyFill="1" applyBorder="1" applyAlignment="1" applyProtection="1">
      <alignment horizontal="center" vertical="distributed" wrapText="1"/>
      <protection/>
    </xf>
    <xf numFmtId="2" fontId="67" fillId="33" borderId="14" xfId="0" applyNumberFormat="1" applyFont="1" applyFill="1" applyBorder="1" applyAlignment="1" applyProtection="1">
      <alignment horizontal="center"/>
      <protection/>
    </xf>
    <xf numFmtId="2" fontId="72" fillId="33" borderId="14" xfId="0" applyNumberFormat="1" applyFont="1" applyFill="1" applyBorder="1" applyAlignment="1" applyProtection="1">
      <alignment horizontal="center"/>
      <protection/>
    </xf>
    <xf numFmtId="2" fontId="67" fillId="33" borderId="0" xfId="0" applyNumberFormat="1" applyFont="1" applyFill="1" applyAlignment="1" applyProtection="1">
      <alignment/>
      <protection/>
    </xf>
    <xf numFmtId="2" fontId="72" fillId="33" borderId="21" xfId="0" applyNumberFormat="1" applyFont="1" applyFill="1" applyBorder="1" applyAlignment="1" applyProtection="1">
      <alignment horizontal="center"/>
      <protection/>
    </xf>
    <xf numFmtId="2" fontId="67" fillId="33" borderId="21" xfId="0" applyNumberFormat="1" applyFont="1" applyFill="1" applyBorder="1" applyAlignment="1" applyProtection="1">
      <alignment/>
      <protection/>
    </xf>
    <xf numFmtId="0" fontId="67" fillId="33" borderId="14" xfId="0" applyFont="1" applyFill="1" applyBorder="1" applyAlignment="1" applyProtection="1">
      <alignment horizontal="center" vertical="justify" wrapText="1"/>
      <protection/>
    </xf>
    <xf numFmtId="2" fontId="74" fillId="33" borderId="13" xfId="0" applyNumberFormat="1" applyFont="1" applyFill="1" applyBorder="1" applyAlignment="1" applyProtection="1">
      <alignment horizontal="center"/>
      <protection/>
    </xf>
    <xf numFmtId="2" fontId="74" fillId="33" borderId="14" xfId="0" applyNumberFormat="1" applyFont="1" applyFill="1" applyBorder="1" applyAlignment="1" applyProtection="1">
      <alignment/>
      <protection/>
    </xf>
    <xf numFmtId="2" fontId="74" fillId="33" borderId="21" xfId="0" applyNumberFormat="1" applyFont="1" applyFill="1" applyBorder="1" applyAlignment="1" applyProtection="1">
      <alignment horizontal="center"/>
      <protection/>
    </xf>
    <xf numFmtId="2" fontId="74" fillId="33" borderId="18" xfId="0" applyNumberFormat="1" applyFont="1" applyFill="1" applyBorder="1" applyAlignment="1" applyProtection="1">
      <alignment horizontal="center"/>
      <protection/>
    </xf>
    <xf numFmtId="2" fontId="74" fillId="33" borderId="14" xfId="0" applyNumberFormat="1" applyFont="1" applyFill="1" applyBorder="1" applyAlignment="1" applyProtection="1">
      <alignment horizontal="center"/>
      <protection/>
    </xf>
    <xf numFmtId="0" fontId="67" fillId="10" borderId="14" xfId="0" applyFont="1" applyFill="1" applyBorder="1" applyAlignment="1" applyProtection="1">
      <alignment horizontal="center" wrapText="1"/>
      <protection/>
    </xf>
    <xf numFmtId="0" fontId="67" fillId="10" borderId="21" xfId="0" applyFont="1" applyFill="1" applyBorder="1" applyAlignment="1" applyProtection="1">
      <alignment horizontal="center" vertical="distributed" wrapText="1"/>
      <protection/>
    </xf>
    <xf numFmtId="0" fontId="74" fillId="10" borderId="14" xfId="0" applyFont="1" applyFill="1" applyBorder="1" applyAlignment="1" applyProtection="1">
      <alignment horizontal="center"/>
      <protection/>
    </xf>
    <xf numFmtId="2" fontId="74" fillId="10" borderId="13" xfId="0" applyNumberFormat="1" applyFont="1" applyFill="1" applyBorder="1" applyAlignment="1" applyProtection="1">
      <alignment horizontal="center"/>
      <protection/>
    </xf>
    <xf numFmtId="2" fontId="74" fillId="10" borderId="21" xfId="0" applyNumberFormat="1" applyFont="1" applyFill="1" applyBorder="1" applyAlignment="1" applyProtection="1">
      <alignment horizontal="center"/>
      <protection/>
    </xf>
    <xf numFmtId="0" fontId="74" fillId="10" borderId="14" xfId="0" applyFont="1" applyFill="1" applyBorder="1" applyAlignment="1" applyProtection="1">
      <alignment horizontal="right"/>
      <protection/>
    </xf>
    <xf numFmtId="2" fontId="74" fillId="10" borderId="14" xfId="0" applyNumberFormat="1" applyFont="1" applyFill="1" applyBorder="1" applyAlignment="1" applyProtection="1">
      <alignment/>
      <protection/>
    </xf>
    <xf numFmtId="0" fontId="74" fillId="10" borderId="22" xfId="0" applyFont="1" applyFill="1" applyBorder="1" applyAlignment="1" applyProtection="1">
      <alignment horizontal="center"/>
      <protection/>
    </xf>
    <xf numFmtId="2" fontId="74" fillId="10" borderId="0" xfId="0" applyNumberFormat="1" applyFont="1" applyFill="1" applyAlignment="1" applyProtection="1">
      <alignment horizontal="center"/>
      <protection/>
    </xf>
    <xf numFmtId="0" fontId="67" fillId="9" borderId="14" xfId="0" applyFont="1" applyFill="1" applyBorder="1" applyAlignment="1" applyProtection="1">
      <alignment horizontal="center" wrapText="1"/>
      <protection/>
    </xf>
    <xf numFmtId="0" fontId="67" fillId="9" borderId="21" xfId="0" applyFont="1" applyFill="1" applyBorder="1" applyAlignment="1" applyProtection="1">
      <alignment horizontal="center" vertical="distributed" wrapText="1"/>
      <protection/>
    </xf>
    <xf numFmtId="0" fontId="74" fillId="9" borderId="14" xfId="0" applyFont="1" applyFill="1" applyBorder="1" applyAlignment="1" applyProtection="1">
      <alignment horizontal="center"/>
      <protection/>
    </xf>
    <xf numFmtId="2" fontId="74" fillId="9" borderId="13" xfId="0" applyNumberFormat="1" applyFont="1" applyFill="1" applyBorder="1" applyAlignment="1" applyProtection="1">
      <alignment horizontal="center"/>
      <protection/>
    </xf>
    <xf numFmtId="2" fontId="74" fillId="9" borderId="21" xfId="0" applyNumberFormat="1" applyFont="1" applyFill="1" applyBorder="1" applyAlignment="1" applyProtection="1">
      <alignment horizontal="center"/>
      <protection/>
    </xf>
    <xf numFmtId="0" fontId="74" fillId="9" borderId="14" xfId="0" applyFont="1" applyFill="1" applyBorder="1" applyAlignment="1" applyProtection="1">
      <alignment horizontal="right"/>
      <protection/>
    </xf>
    <xf numFmtId="2" fontId="74" fillId="9" borderId="14" xfId="0" applyNumberFormat="1" applyFont="1" applyFill="1" applyBorder="1" applyAlignment="1" applyProtection="1">
      <alignment/>
      <protection/>
    </xf>
    <xf numFmtId="0" fontId="74" fillId="9" borderId="22" xfId="0" applyFont="1" applyFill="1" applyBorder="1" applyAlignment="1" applyProtection="1">
      <alignment horizontal="center"/>
      <protection/>
    </xf>
    <xf numFmtId="2" fontId="74" fillId="9" borderId="0" xfId="0" applyNumberFormat="1" applyFont="1" applyFill="1" applyAlignment="1" applyProtection="1">
      <alignment horizontal="center"/>
      <protection/>
    </xf>
    <xf numFmtId="0" fontId="67" fillId="35" borderId="14" xfId="0" applyFont="1" applyFill="1" applyBorder="1" applyAlignment="1" applyProtection="1">
      <alignment horizontal="center" wrapText="1"/>
      <protection/>
    </xf>
    <xf numFmtId="0" fontId="67" fillId="35" borderId="21" xfId="0" applyFont="1" applyFill="1" applyBorder="1" applyAlignment="1" applyProtection="1">
      <alignment horizontal="center" vertical="distributed" wrapText="1"/>
      <protection/>
    </xf>
    <xf numFmtId="0" fontId="74" fillId="35" borderId="14" xfId="0" applyFont="1" applyFill="1" applyBorder="1" applyAlignment="1" applyProtection="1">
      <alignment horizontal="center"/>
      <protection/>
    </xf>
    <xf numFmtId="2" fontId="74" fillId="35" borderId="13" xfId="0" applyNumberFormat="1" applyFont="1" applyFill="1" applyBorder="1" applyAlignment="1" applyProtection="1">
      <alignment horizontal="center"/>
      <protection/>
    </xf>
    <xf numFmtId="2" fontId="74" fillId="35" borderId="21" xfId="0" applyNumberFormat="1" applyFont="1" applyFill="1" applyBorder="1" applyAlignment="1" applyProtection="1">
      <alignment horizontal="center"/>
      <protection/>
    </xf>
    <xf numFmtId="0" fontId="74" fillId="35" borderId="14" xfId="0" applyFont="1" applyFill="1" applyBorder="1" applyAlignment="1" applyProtection="1">
      <alignment horizontal="right"/>
      <protection/>
    </xf>
    <xf numFmtId="2" fontId="74" fillId="35" borderId="14" xfId="0" applyNumberFormat="1" applyFont="1" applyFill="1" applyBorder="1" applyAlignment="1" applyProtection="1">
      <alignment/>
      <protection/>
    </xf>
    <xf numFmtId="0" fontId="74" fillId="35" borderId="22" xfId="0" applyFont="1" applyFill="1" applyBorder="1" applyAlignment="1" applyProtection="1">
      <alignment horizontal="center"/>
      <protection/>
    </xf>
    <xf numFmtId="2" fontId="74" fillId="35" borderId="0" xfId="0" applyNumberFormat="1" applyFont="1" applyFill="1" applyAlignment="1" applyProtection="1">
      <alignment horizontal="center"/>
      <protection/>
    </xf>
    <xf numFmtId="0" fontId="67" fillId="36" borderId="14" xfId="0" applyFont="1" applyFill="1" applyBorder="1" applyAlignment="1" applyProtection="1">
      <alignment horizontal="center" wrapText="1"/>
      <protection/>
    </xf>
    <xf numFmtId="0" fontId="67" fillId="36" borderId="21" xfId="0" applyFont="1" applyFill="1" applyBorder="1" applyAlignment="1" applyProtection="1">
      <alignment horizontal="center" vertical="distributed" wrapText="1"/>
      <protection/>
    </xf>
    <xf numFmtId="0" fontId="74" fillId="36" borderId="14" xfId="0" applyFont="1" applyFill="1" applyBorder="1" applyAlignment="1" applyProtection="1">
      <alignment horizontal="center"/>
      <protection/>
    </xf>
    <xf numFmtId="2" fontId="74" fillId="36" borderId="21" xfId="0" applyNumberFormat="1" applyFont="1" applyFill="1" applyBorder="1" applyAlignment="1" applyProtection="1">
      <alignment horizontal="center"/>
      <protection/>
    </xf>
    <xf numFmtId="0" fontId="74" fillId="36" borderId="14" xfId="0" applyFont="1" applyFill="1" applyBorder="1" applyAlignment="1" applyProtection="1">
      <alignment horizontal="right"/>
      <protection/>
    </xf>
    <xf numFmtId="2" fontId="74" fillId="36" borderId="14" xfId="0" applyNumberFormat="1" applyFont="1" applyFill="1" applyBorder="1" applyAlignment="1" applyProtection="1">
      <alignment/>
      <protection/>
    </xf>
    <xf numFmtId="2" fontId="74" fillId="36" borderId="18" xfId="0" applyNumberFormat="1" applyFont="1" applyFill="1" applyBorder="1" applyAlignment="1" applyProtection="1">
      <alignment horizontal="center"/>
      <protection/>
    </xf>
    <xf numFmtId="0" fontId="74" fillId="36" borderId="22" xfId="0" applyFont="1" applyFill="1" applyBorder="1" applyAlignment="1" applyProtection="1">
      <alignment horizontal="center"/>
      <protection/>
    </xf>
    <xf numFmtId="2" fontId="74" fillId="36" borderId="0" xfId="0" applyNumberFormat="1" applyFont="1" applyFill="1" applyAlignment="1" applyProtection="1">
      <alignment horizontal="center"/>
      <protection/>
    </xf>
    <xf numFmtId="0" fontId="67" fillId="11" borderId="14" xfId="0" applyFont="1" applyFill="1" applyBorder="1" applyAlignment="1" applyProtection="1">
      <alignment horizontal="center" wrapText="1"/>
      <protection/>
    </xf>
    <xf numFmtId="0" fontId="67" fillId="11" borderId="21" xfId="0" applyFont="1" applyFill="1" applyBorder="1" applyAlignment="1" applyProtection="1">
      <alignment horizontal="center" vertical="distributed" wrapText="1"/>
      <protection/>
    </xf>
    <xf numFmtId="0" fontId="74" fillId="11" borderId="14" xfId="0" applyFont="1" applyFill="1" applyBorder="1" applyAlignment="1" applyProtection="1">
      <alignment horizontal="center"/>
      <protection/>
    </xf>
    <xf numFmtId="2" fontId="74" fillId="11" borderId="13" xfId="0" applyNumberFormat="1" applyFont="1" applyFill="1" applyBorder="1" applyAlignment="1" applyProtection="1">
      <alignment horizontal="center"/>
      <protection/>
    </xf>
    <xf numFmtId="2" fontId="74" fillId="11" borderId="21" xfId="0" applyNumberFormat="1" applyFont="1" applyFill="1" applyBorder="1" applyAlignment="1" applyProtection="1">
      <alignment horizontal="center"/>
      <protection/>
    </xf>
    <xf numFmtId="0" fontId="74" fillId="11" borderId="14" xfId="0" applyFont="1" applyFill="1" applyBorder="1" applyAlignment="1" applyProtection="1">
      <alignment horizontal="right"/>
      <protection/>
    </xf>
    <xf numFmtId="2" fontId="74" fillId="11" borderId="14" xfId="0" applyNumberFormat="1" applyFont="1" applyFill="1" applyBorder="1" applyAlignment="1" applyProtection="1">
      <alignment/>
      <protection/>
    </xf>
    <xf numFmtId="0" fontId="74" fillId="11" borderId="22" xfId="0" applyFont="1" applyFill="1" applyBorder="1" applyAlignment="1" applyProtection="1">
      <alignment horizontal="center"/>
      <protection/>
    </xf>
    <xf numFmtId="2" fontId="74" fillId="11" borderId="0" xfId="0" applyNumberFormat="1" applyFont="1" applyFill="1" applyAlignment="1" applyProtection="1">
      <alignment horizontal="center"/>
      <protection/>
    </xf>
    <xf numFmtId="0" fontId="67" fillId="13" borderId="14" xfId="0" applyFont="1" applyFill="1" applyBorder="1" applyAlignment="1" applyProtection="1">
      <alignment horizontal="center" wrapText="1"/>
      <protection/>
    </xf>
    <xf numFmtId="0" fontId="67" fillId="13" borderId="21" xfId="0" applyFont="1" applyFill="1" applyBorder="1" applyAlignment="1" applyProtection="1">
      <alignment horizontal="center" vertical="distributed" wrapText="1"/>
      <protection/>
    </xf>
    <xf numFmtId="0" fontId="74" fillId="13" borderId="14" xfId="0" applyFont="1" applyFill="1" applyBorder="1" applyAlignment="1" applyProtection="1">
      <alignment horizontal="center"/>
      <protection/>
    </xf>
    <xf numFmtId="2" fontId="74" fillId="13" borderId="13" xfId="0" applyNumberFormat="1" applyFont="1" applyFill="1" applyBorder="1" applyAlignment="1" applyProtection="1">
      <alignment horizontal="center"/>
      <protection/>
    </xf>
    <xf numFmtId="0" fontId="74" fillId="13" borderId="14" xfId="0" applyFont="1" applyFill="1" applyBorder="1" applyAlignment="1" applyProtection="1">
      <alignment horizontal="right"/>
      <protection/>
    </xf>
    <xf numFmtId="2" fontId="74" fillId="13" borderId="14" xfId="0" applyNumberFormat="1" applyFont="1" applyFill="1" applyBorder="1" applyAlignment="1" applyProtection="1">
      <alignment/>
      <protection/>
    </xf>
    <xf numFmtId="2" fontId="74" fillId="13" borderId="21" xfId="0" applyNumberFormat="1" applyFont="1" applyFill="1" applyBorder="1" applyAlignment="1" applyProtection="1">
      <alignment horizontal="center"/>
      <protection/>
    </xf>
    <xf numFmtId="0" fontId="74" fillId="13" borderId="22" xfId="0" applyFont="1" applyFill="1" applyBorder="1" applyAlignment="1" applyProtection="1">
      <alignment horizontal="center"/>
      <protection/>
    </xf>
    <xf numFmtId="2" fontId="74" fillId="13" borderId="21" xfId="0" applyNumberFormat="1" applyFont="1" applyFill="1" applyBorder="1" applyAlignment="1" applyProtection="1">
      <alignment/>
      <protection/>
    </xf>
    <xf numFmtId="0" fontId="80" fillId="37" borderId="14" xfId="0" applyFont="1" applyFill="1" applyBorder="1" applyAlignment="1" applyProtection="1">
      <alignment/>
      <protection/>
    </xf>
    <xf numFmtId="0" fontId="80" fillId="38" borderId="14" xfId="0" applyNumberFormat="1" applyFont="1" applyFill="1" applyBorder="1" applyAlignment="1" applyProtection="1">
      <alignment/>
      <protection/>
    </xf>
    <xf numFmtId="1" fontId="80" fillId="38" borderId="15" xfId="0" applyNumberFormat="1" applyFont="1" applyFill="1" applyBorder="1" applyAlignment="1" applyProtection="1">
      <alignment horizontal="center"/>
      <protection/>
    </xf>
    <xf numFmtId="2" fontId="80" fillId="38" borderId="21" xfId="0" applyNumberFormat="1" applyFont="1" applyFill="1" applyBorder="1" applyAlignment="1" applyProtection="1">
      <alignment horizontal="center"/>
      <protection/>
    </xf>
    <xf numFmtId="0" fontId="81" fillId="37" borderId="14" xfId="0" applyFont="1" applyFill="1" applyBorder="1" applyAlignment="1" applyProtection="1">
      <alignment horizontal="right"/>
      <protection/>
    </xf>
    <xf numFmtId="0" fontId="81" fillId="38" borderId="14" xfId="0" applyFont="1" applyFill="1" applyBorder="1" applyAlignment="1" applyProtection="1">
      <alignment/>
      <protection/>
    </xf>
    <xf numFmtId="2" fontId="81" fillId="38" borderId="11" xfId="0" applyNumberFormat="1" applyFont="1" applyFill="1" applyBorder="1" applyAlignment="1" applyProtection="1">
      <alignment horizontal="center"/>
      <protection/>
    </xf>
    <xf numFmtId="1" fontId="81" fillId="38" borderId="11" xfId="0" applyNumberFormat="1" applyFont="1" applyFill="1" applyBorder="1" applyAlignment="1" applyProtection="1">
      <alignment horizontal="center"/>
      <protection/>
    </xf>
    <xf numFmtId="0" fontId="80" fillId="39" borderId="22" xfId="0" applyFont="1" applyFill="1" applyBorder="1" applyAlignment="1" applyProtection="1">
      <alignment/>
      <protection/>
    </xf>
    <xf numFmtId="2" fontId="80" fillId="39" borderId="12" xfId="0" applyNumberFormat="1" applyFont="1" applyFill="1" applyBorder="1" applyAlignment="1" applyProtection="1">
      <alignment horizontal="center"/>
      <protection/>
    </xf>
    <xf numFmtId="0" fontId="81" fillId="39" borderId="11" xfId="0" applyFont="1" applyFill="1" applyBorder="1" applyAlignment="1" applyProtection="1">
      <alignment/>
      <protection/>
    </xf>
    <xf numFmtId="0" fontId="82" fillId="39" borderId="22" xfId="0" applyFont="1" applyFill="1" applyBorder="1" applyAlignment="1" applyProtection="1">
      <alignment/>
      <protection/>
    </xf>
    <xf numFmtId="0" fontId="81" fillId="39" borderId="16" xfId="0" applyFont="1" applyFill="1" applyBorder="1" applyAlignment="1" applyProtection="1">
      <alignment/>
      <protection/>
    </xf>
    <xf numFmtId="2" fontId="81" fillId="39" borderId="13" xfId="0" applyNumberFormat="1" applyFont="1" applyFill="1" applyBorder="1" applyAlignment="1" applyProtection="1">
      <alignment horizontal="center"/>
      <protection/>
    </xf>
    <xf numFmtId="2" fontId="83" fillId="19" borderId="30" xfId="52" applyNumberFormat="1" applyFont="1" applyFill="1" applyBorder="1" applyAlignment="1" applyProtection="1">
      <alignment/>
      <protection locked="0"/>
    </xf>
    <xf numFmtId="2" fontId="83" fillId="19" borderId="31" xfId="52" applyNumberFormat="1" applyFont="1" applyFill="1" applyBorder="1" applyAlignment="1" applyProtection="1">
      <alignment/>
      <protection locked="0"/>
    </xf>
    <xf numFmtId="0" fontId="84" fillId="0" borderId="31" xfId="52" applyFont="1" applyBorder="1" applyAlignment="1" applyProtection="1">
      <alignment horizontal="right"/>
      <protection locked="0"/>
    </xf>
    <xf numFmtId="0" fontId="83" fillId="19" borderId="31" xfId="52" applyFont="1" applyFill="1" applyBorder="1" applyAlignment="1" applyProtection="1">
      <alignment/>
      <protection locked="0"/>
    </xf>
    <xf numFmtId="0" fontId="85" fillId="19" borderId="31" xfId="52" applyFont="1" applyFill="1" applyBorder="1" applyAlignment="1" applyProtection="1">
      <alignment/>
      <protection locked="0"/>
    </xf>
    <xf numFmtId="0" fontId="83" fillId="16" borderId="31" xfId="52" applyFont="1" applyFill="1" applyBorder="1" applyAlignment="1" applyProtection="1">
      <alignment/>
      <protection locked="0"/>
    </xf>
    <xf numFmtId="0" fontId="83" fillId="40" borderId="31" xfId="52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9" fontId="0" fillId="0" borderId="14" xfId="58" applyFont="1" applyBorder="1" applyAlignment="1" applyProtection="1">
      <alignment/>
      <protection locked="0"/>
    </xf>
    <xf numFmtId="0" fontId="0" fillId="41" borderId="14" xfId="0" applyFill="1" applyBorder="1" applyAlignment="1" applyProtection="1">
      <alignment/>
      <protection/>
    </xf>
    <xf numFmtId="9" fontId="0" fillId="41" borderId="14" xfId="0" applyNumberForma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0" fillId="0" borderId="14" xfId="0" applyNumberFormat="1" applyFill="1" applyBorder="1" applyAlignment="1" applyProtection="1">
      <alignment horizontal="right"/>
      <protection/>
    </xf>
    <xf numFmtId="0" fontId="86" fillId="0" borderId="0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/>
      <protection/>
    </xf>
    <xf numFmtId="0" fontId="86" fillId="0" borderId="0" xfId="0" applyFont="1" applyBorder="1" applyAlignment="1" applyProtection="1">
      <alignment/>
      <protection/>
    </xf>
    <xf numFmtId="0" fontId="86" fillId="0" borderId="0" xfId="0" applyFont="1" applyFill="1" applyBorder="1" applyAlignment="1" applyProtection="1">
      <alignment/>
      <protection/>
    </xf>
    <xf numFmtId="2" fontId="80" fillId="0" borderId="0" xfId="0" applyNumberFormat="1" applyFont="1" applyBorder="1" applyAlignment="1" applyProtection="1">
      <alignment horizontal="center"/>
      <protection/>
    </xf>
    <xf numFmtId="0" fontId="86" fillId="0" borderId="0" xfId="0" applyFont="1" applyFill="1" applyBorder="1" applyAlignment="1" applyProtection="1">
      <alignment horizontal="center"/>
      <protection/>
    </xf>
    <xf numFmtId="2" fontId="86" fillId="0" borderId="0" xfId="0" applyNumberFormat="1" applyFont="1" applyBorder="1" applyAlignment="1" applyProtection="1">
      <alignment horizontal="center"/>
      <protection/>
    </xf>
    <xf numFmtId="2" fontId="86" fillId="0" borderId="0" xfId="0" applyNumberFormat="1" applyFont="1" applyFill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right"/>
      <protection/>
    </xf>
    <xf numFmtId="2" fontId="71" fillId="33" borderId="14" xfId="0" applyNumberFormat="1" applyFont="1" applyFill="1" applyBorder="1" applyAlignment="1" applyProtection="1">
      <alignment horizontal="center"/>
      <protection/>
    </xf>
    <xf numFmtId="2" fontId="71" fillId="33" borderId="21" xfId="0" applyNumberFormat="1" applyFont="1" applyFill="1" applyBorder="1" applyAlignment="1" applyProtection="1">
      <alignment horizontal="center"/>
      <protection/>
    </xf>
    <xf numFmtId="0" fontId="58" fillId="0" borderId="0" xfId="52" applyAlignment="1" applyProtection="1">
      <alignment/>
      <protection locked="0"/>
    </xf>
    <xf numFmtId="165" fontId="64" fillId="0" borderId="15" xfId="0" applyNumberFormat="1" applyFont="1" applyBorder="1" applyAlignment="1" applyProtection="1">
      <alignment horizontal="left"/>
      <protection locked="0"/>
    </xf>
    <xf numFmtId="165" fontId="64" fillId="0" borderId="21" xfId="0" applyNumberFormat="1" applyFont="1" applyBorder="1" applyAlignment="1" applyProtection="1">
      <alignment horizontal="left"/>
      <protection locked="0"/>
    </xf>
    <xf numFmtId="0" fontId="64" fillId="0" borderId="15" xfId="0" applyFont="1" applyBorder="1" applyAlignment="1" applyProtection="1">
      <alignment horizontal="left"/>
      <protection locked="0"/>
    </xf>
    <xf numFmtId="0" fontId="64" fillId="0" borderId="21" xfId="0" applyFont="1" applyBorder="1" applyAlignment="1" applyProtection="1">
      <alignment horizontal="left"/>
      <protection locked="0"/>
    </xf>
    <xf numFmtId="0" fontId="71" fillId="0" borderId="15" xfId="0" applyFont="1" applyBorder="1" applyAlignment="1" applyProtection="1">
      <alignment horizontal="right"/>
      <protection/>
    </xf>
    <xf numFmtId="0" fontId="0" fillId="0" borderId="21" xfId="0" applyBorder="1" applyAlignment="1">
      <alignment/>
    </xf>
    <xf numFmtId="14" fontId="70" fillId="0" borderId="15" xfId="0" applyNumberFormat="1" applyFont="1" applyFill="1" applyBorder="1" applyAlignment="1" applyProtection="1">
      <alignment horizontal="center"/>
      <protection/>
    </xf>
    <xf numFmtId="14" fontId="70" fillId="0" borderId="21" xfId="0" applyNumberFormat="1" applyFont="1" applyFill="1" applyBorder="1" applyAlignment="1" applyProtection="1">
      <alignment horizontal="center"/>
      <protection/>
    </xf>
    <xf numFmtId="0" fontId="71" fillId="0" borderId="15" xfId="0" applyFont="1" applyFill="1" applyBorder="1" applyAlignment="1" applyProtection="1">
      <alignment horizontal="center"/>
      <protection/>
    </xf>
    <xf numFmtId="0" fontId="71" fillId="0" borderId="23" xfId="0" applyFont="1" applyFill="1" applyBorder="1" applyAlignment="1" applyProtection="1">
      <alignment horizontal="center"/>
      <protection/>
    </xf>
    <xf numFmtId="0" fontId="71" fillId="0" borderId="21" xfId="0" applyFont="1" applyFill="1" applyBorder="1" applyAlignment="1" applyProtection="1">
      <alignment horizontal="center"/>
      <protection/>
    </xf>
    <xf numFmtId="0" fontId="71" fillId="0" borderId="19" xfId="0" applyFont="1" applyBorder="1" applyAlignment="1" applyProtection="1">
      <alignment horizontal="center"/>
      <protection/>
    </xf>
    <xf numFmtId="0" fontId="71" fillId="0" borderId="20" xfId="0" applyFont="1" applyBorder="1" applyAlignment="1" applyProtection="1">
      <alignment horizontal="center"/>
      <protection/>
    </xf>
    <xf numFmtId="14" fontId="70" fillId="41" borderId="15" xfId="0" applyNumberFormat="1" applyFont="1" applyFill="1" applyBorder="1" applyAlignment="1" applyProtection="1">
      <alignment horizontal="center"/>
      <protection locked="0"/>
    </xf>
    <xf numFmtId="14" fontId="70" fillId="41" borderId="21" xfId="0" applyNumberFormat="1" applyFont="1" applyFill="1" applyBorder="1" applyAlignment="1" applyProtection="1">
      <alignment horizontal="center"/>
      <protection locked="0"/>
    </xf>
    <xf numFmtId="14" fontId="69" fillId="0" borderId="15" xfId="0" applyNumberFormat="1" applyFont="1" applyFill="1" applyBorder="1" applyAlignment="1" applyProtection="1">
      <alignment horizontal="center"/>
      <protection/>
    </xf>
    <xf numFmtId="14" fontId="69" fillId="0" borderId="21" xfId="0" applyNumberFormat="1" applyFont="1" applyFill="1" applyBorder="1" applyAlignment="1" applyProtection="1">
      <alignment horizontal="center"/>
      <protection/>
    </xf>
    <xf numFmtId="14" fontId="69" fillId="0" borderId="19" xfId="0" applyNumberFormat="1" applyFont="1" applyFill="1" applyBorder="1" applyAlignment="1" applyProtection="1">
      <alignment horizontal="center"/>
      <protection/>
    </xf>
    <xf numFmtId="14" fontId="69" fillId="0" borderId="12" xfId="0" applyNumberFormat="1" applyFont="1" applyFill="1" applyBorder="1" applyAlignment="1" applyProtection="1">
      <alignment horizontal="center"/>
      <protection/>
    </xf>
    <xf numFmtId="2" fontId="68" fillId="0" borderId="17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9" fillId="0" borderId="10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66" fillId="0" borderId="19" xfId="0" applyFont="1" applyFill="1" applyBorder="1" applyAlignment="1" applyProtection="1">
      <alignment horizontal="center"/>
      <protection/>
    </xf>
    <xf numFmtId="0" fontId="66" fillId="0" borderId="20" xfId="0" applyFont="1" applyFill="1" applyBorder="1" applyAlignment="1" applyProtection="1">
      <alignment horizontal="center"/>
      <protection/>
    </xf>
    <xf numFmtId="0" fontId="66" fillId="0" borderId="19" xfId="0" applyFont="1" applyBorder="1" applyAlignment="1" applyProtection="1">
      <alignment horizontal="center"/>
      <protection/>
    </xf>
    <xf numFmtId="0" fontId="66" fillId="0" borderId="20" xfId="0" applyFont="1" applyBorder="1" applyAlignment="1" applyProtection="1">
      <alignment horizontal="center"/>
      <protection/>
    </xf>
    <xf numFmtId="0" fontId="66" fillId="0" borderId="10" xfId="0" applyFont="1" applyFill="1" applyBorder="1" applyAlignment="1" applyProtection="1">
      <alignment horizontal="center"/>
      <protection/>
    </xf>
    <xf numFmtId="0" fontId="66" fillId="0" borderId="0" xfId="0" applyFont="1" applyFill="1" applyBorder="1" applyAlignment="1" applyProtection="1">
      <alignment horizontal="center"/>
      <protection/>
    </xf>
    <xf numFmtId="14" fontId="0" fillId="0" borderId="15" xfId="0" applyNumberFormat="1" applyFill="1" applyBorder="1" applyAlignment="1" applyProtection="1">
      <alignment horizontal="center"/>
      <protection/>
    </xf>
    <xf numFmtId="14" fontId="0" fillId="0" borderId="21" xfId="0" applyNumberFormat="1" applyFill="1" applyBorder="1" applyAlignment="1" applyProtection="1">
      <alignment horizontal="center"/>
      <protection/>
    </xf>
    <xf numFmtId="0" fontId="66" fillId="0" borderId="15" xfId="0" applyFont="1" applyFill="1" applyBorder="1" applyAlignment="1" applyProtection="1">
      <alignment horizontal="center"/>
      <protection/>
    </xf>
    <xf numFmtId="0" fontId="66" fillId="0" borderId="23" xfId="0" applyFont="1" applyFill="1" applyBorder="1" applyAlignment="1" applyProtection="1">
      <alignment horizontal="center"/>
      <protection/>
    </xf>
    <xf numFmtId="0" fontId="66" fillId="0" borderId="21" xfId="0" applyFont="1" applyFill="1" applyBorder="1" applyAlignment="1" applyProtection="1">
      <alignment horizontal="center"/>
      <protection/>
    </xf>
    <xf numFmtId="0" fontId="66" fillId="0" borderId="24" xfId="0" applyNumberFormat="1" applyFont="1" applyFill="1" applyBorder="1" applyAlignment="1" applyProtection="1">
      <alignment horizontal="center"/>
      <protection/>
    </xf>
    <xf numFmtId="14" fontId="0" fillId="0" borderId="23" xfId="0" applyNumberFormat="1" applyFill="1" applyBorder="1" applyAlignment="1" applyProtection="1">
      <alignment horizontal="center"/>
      <protection/>
    </xf>
    <xf numFmtId="1" fontId="70" fillId="0" borderId="15" xfId="0" applyNumberFormat="1" applyFont="1" applyFill="1" applyBorder="1" applyAlignment="1" applyProtection="1">
      <alignment horizontal="center"/>
      <protection/>
    </xf>
    <xf numFmtId="0" fontId="70" fillId="0" borderId="21" xfId="0" applyFont="1" applyFill="1" applyBorder="1" applyAlignment="1" applyProtection="1">
      <alignment/>
      <protection/>
    </xf>
    <xf numFmtId="0" fontId="71" fillId="0" borderId="15" xfId="0" applyFont="1" applyBorder="1" applyAlignment="1" applyProtection="1">
      <alignment horizontal="center"/>
      <protection/>
    </xf>
    <xf numFmtId="0" fontId="71" fillId="0" borderId="23" xfId="0" applyFont="1" applyBorder="1" applyAlignment="1" applyProtection="1">
      <alignment horizontal="center"/>
      <protection/>
    </xf>
    <xf numFmtId="0" fontId="71" fillId="0" borderId="21" xfId="0" applyFont="1" applyBorder="1" applyAlignment="1" applyProtection="1">
      <alignment horizontal="center"/>
      <protection/>
    </xf>
    <xf numFmtId="0" fontId="71" fillId="0" borderId="24" xfId="0" applyFont="1" applyBorder="1" applyAlignment="1" applyProtection="1">
      <alignment/>
      <protection/>
    </xf>
    <xf numFmtId="1" fontId="71" fillId="0" borderId="15" xfId="42" applyNumberFormat="1" applyFont="1" applyFill="1" applyBorder="1" applyAlignment="1" applyProtection="1">
      <alignment horizontal="center"/>
      <protection/>
    </xf>
    <xf numFmtId="1" fontId="70" fillId="0" borderId="21" xfId="42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2" fontId="80" fillId="0" borderId="0" xfId="0" applyNumberFormat="1" applyFont="1" applyBorder="1" applyAlignment="1" applyProtection="1">
      <alignment horizontal="center"/>
      <protection/>
    </xf>
    <xf numFmtId="0" fontId="86" fillId="0" borderId="0" xfId="0" applyFont="1" applyBorder="1" applyAlignment="1" applyProtection="1">
      <alignment/>
      <protection/>
    </xf>
    <xf numFmtId="1" fontId="64" fillId="0" borderId="15" xfId="42" applyNumberFormat="1" applyFont="1" applyFill="1" applyBorder="1" applyAlignment="1" applyProtection="1">
      <alignment horizontal="center"/>
      <protection/>
    </xf>
    <xf numFmtId="1" fontId="0" fillId="0" borderId="21" xfId="42" applyNumberFormat="1" applyFont="1" applyFill="1" applyBorder="1" applyAlignment="1" applyProtection="1">
      <alignment horizontal="center"/>
      <protection/>
    </xf>
    <xf numFmtId="1" fontId="52" fillId="0" borderId="0" xfId="0" applyNumberFormat="1" applyFont="1" applyBorder="1" applyAlignment="1" applyProtection="1">
      <alignment horizontal="center"/>
      <protection/>
    </xf>
    <xf numFmtId="1" fontId="49" fillId="0" borderId="0" xfId="0" applyNumberFormat="1" applyFont="1" applyBorder="1" applyAlignment="1" applyProtection="1">
      <alignment horizontal="center"/>
      <protection/>
    </xf>
    <xf numFmtId="1" fontId="87" fillId="0" borderId="15" xfId="0" applyNumberFormat="1" applyFont="1" applyBorder="1" applyAlignment="1" applyProtection="1">
      <alignment horizontal="center"/>
      <protection/>
    </xf>
    <xf numFmtId="1" fontId="65" fillId="0" borderId="21" xfId="0" applyNumberFormat="1" applyFont="1" applyBorder="1" applyAlignment="1" applyProtection="1">
      <alignment horizontal="center"/>
      <protection/>
    </xf>
    <xf numFmtId="2" fontId="71" fillId="0" borderId="15" xfId="0" applyNumberFormat="1" applyFont="1" applyBorder="1" applyAlignment="1" applyProtection="1">
      <alignment horizontal="center"/>
      <protection/>
    </xf>
    <xf numFmtId="2" fontId="71" fillId="0" borderId="23" xfId="0" applyNumberFormat="1" applyFont="1" applyBorder="1" applyAlignment="1" applyProtection="1">
      <alignment horizontal="center"/>
      <protection/>
    </xf>
    <xf numFmtId="2" fontId="71" fillId="0" borderId="21" xfId="0" applyNumberFormat="1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/>
      <protection/>
    </xf>
    <xf numFmtId="0" fontId="88" fillId="0" borderId="15" xfId="0" applyFont="1" applyFill="1" applyBorder="1" applyAlignment="1" applyProtection="1">
      <alignment/>
      <protection/>
    </xf>
    <xf numFmtId="0" fontId="88" fillId="0" borderId="21" xfId="0" applyFont="1" applyBorder="1" applyAlignment="1" applyProtection="1">
      <alignment/>
      <protection/>
    </xf>
    <xf numFmtId="0" fontId="70" fillId="0" borderId="23" xfId="0" applyFont="1" applyBorder="1" applyAlignment="1" applyProtection="1">
      <alignment/>
      <protection/>
    </xf>
    <xf numFmtId="0" fontId="70" fillId="0" borderId="21" xfId="0" applyFont="1" applyBorder="1" applyAlignment="1" applyProtection="1">
      <alignment/>
      <protection/>
    </xf>
    <xf numFmtId="1" fontId="70" fillId="0" borderId="19" xfId="0" applyNumberFormat="1" applyFont="1" applyFill="1" applyBorder="1" applyAlignment="1" applyProtection="1">
      <alignment horizontal="center"/>
      <protection/>
    </xf>
    <xf numFmtId="0" fontId="70" fillId="0" borderId="12" xfId="0" applyFont="1" applyFill="1" applyBorder="1" applyAlignment="1" applyProtection="1">
      <alignment/>
      <protection/>
    </xf>
    <xf numFmtId="2" fontId="67" fillId="0" borderId="15" xfId="0" applyNumberFormat="1" applyFont="1" applyBorder="1" applyAlignment="1" applyProtection="1">
      <alignment horizontal="center"/>
      <protection/>
    </xf>
    <xf numFmtId="2" fontId="67" fillId="0" borderId="23" xfId="0" applyNumberFormat="1" applyFont="1" applyBorder="1" applyAlignment="1" applyProtection="1">
      <alignment horizontal="center"/>
      <protection/>
    </xf>
    <xf numFmtId="2" fontId="67" fillId="0" borderId="21" xfId="0" applyNumberFormat="1" applyFont="1" applyBorder="1" applyAlignment="1" applyProtection="1">
      <alignment horizontal="center"/>
      <protection/>
    </xf>
    <xf numFmtId="1" fontId="87" fillId="0" borderId="21" xfId="0" applyNumberFormat="1" applyFont="1" applyBorder="1" applyAlignment="1" applyProtection="1">
      <alignment horizontal="center"/>
      <protection/>
    </xf>
    <xf numFmtId="0" fontId="72" fillId="0" borderId="23" xfId="0" applyFont="1" applyBorder="1" applyAlignment="1" applyProtection="1">
      <alignment/>
      <protection/>
    </xf>
    <xf numFmtId="0" fontId="72" fillId="0" borderId="21" xfId="0" applyFont="1" applyBorder="1" applyAlignment="1" applyProtection="1">
      <alignment/>
      <protection/>
    </xf>
    <xf numFmtId="2" fontId="74" fillId="0" borderId="0" xfId="0" applyNumberFormat="1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4" fillId="0" borderId="15" xfId="0" applyFont="1" applyBorder="1" applyAlignment="1" applyProtection="1">
      <alignment horizontal="center"/>
      <protection/>
    </xf>
    <xf numFmtId="0" fontId="74" fillId="0" borderId="23" xfId="0" applyFont="1" applyBorder="1" applyAlignment="1" applyProtection="1">
      <alignment horizontal="center"/>
      <protection/>
    </xf>
    <xf numFmtId="0" fontId="74" fillId="0" borderId="21" xfId="0" applyFont="1" applyBorder="1" applyAlignment="1" applyProtection="1">
      <alignment horizontal="center"/>
      <protection/>
    </xf>
    <xf numFmtId="1" fontId="74" fillId="0" borderId="0" xfId="42" applyNumberFormat="1" applyFont="1" applyFill="1" applyBorder="1" applyAlignment="1" applyProtection="1">
      <alignment horizontal="center"/>
      <protection/>
    </xf>
    <xf numFmtId="1" fontId="73" fillId="0" borderId="0" xfId="42" applyNumberFormat="1" applyFont="1" applyFill="1" applyBorder="1" applyAlignment="1" applyProtection="1">
      <alignment horizontal="center"/>
      <protection/>
    </xf>
    <xf numFmtId="0" fontId="73" fillId="0" borderId="15" xfId="0" applyFont="1" applyFill="1" applyBorder="1" applyAlignment="1" applyProtection="1">
      <alignment/>
      <protection/>
    </xf>
    <xf numFmtId="0" fontId="73" fillId="0" borderId="21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2</xdr:col>
      <xdr:colOff>2343150</xdr:colOff>
      <xdr:row>6</xdr:row>
      <xdr:rowOff>0</xdr:rowOff>
    </xdr:to>
    <xdr:sp>
      <xdr:nvSpPr>
        <xdr:cNvPr id="1" name="Left Arrow 2"/>
        <xdr:cNvSpPr>
          <a:spLocks/>
        </xdr:cNvSpPr>
      </xdr:nvSpPr>
      <xdr:spPr>
        <a:xfrm>
          <a:off x="4476750" y="1000125"/>
          <a:ext cx="2295525" cy="238125"/>
        </a:xfrm>
        <a:prstGeom prst="leftArrow">
          <a:avLst>
            <a:gd name="adj" fmla="val -4481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14</xdr:row>
      <xdr:rowOff>190500</xdr:rowOff>
    </xdr:from>
    <xdr:to>
      <xdr:col>2</xdr:col>
      <xdr:colOff>2305050</xdr:colOff>
      <xdr:row>16</xdr:row>
      <xdr:rowOff>19050</xdr:rowOff>
    </xdr:to>
    <xdr:sp>
      <xdr:nvSpPr>
        <xdr:cNvPr id="2" name="Left Arrow 3"/>
        <xdr:cNvSpPr>
          <a:spLocks/>
        </xdr:cNvSpPr>
      </xdr:nvSpPr>
      <xdr:spPr>
        <a:xfrm>
          <a:off x="4486275" y="2952750"/>
          <a:ext cx="2247900" cy="266700"/>
        </a:xfrm>
        <a:prstGeom prst="leftArrow">
          <a:avLst>
            <a:gd name="adj" fmla="val -44143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4305300</xdr:colOff>
      <xdr:row>22</xdr:row>
      <xdr:rowOff>9525</xdr:rowOff>
    </xdr:from>
    <xdr:to>
      <xdr:col>2</xdr:col>
      <xdr:colOff>2333625</xdr:colOff>
      <xdr:row>23</xdr:row>
      <xdr:rowOff>38100</xdr:rowOff>
    </xdr:to>
    <xdr:sp>
      <xdr:nvSpPr>
        <xdr:cNvPr id="3" name="Left Arrow 4"/>
        <xdr:cNvSpPr>
          <a:spLocks/>
        </xdr:cNvSpPr>
      </xdr:nvSpPr>
      <xdr:spPr>
        <a:xfrm>
          <a:off x="4419600" y="4352925"/>
          <a:ext cx="2343150" cy="247650"/>
        </a:xfrm>
        <a:prstGeom prst="leftArrow">
          <a:avLst>
            <a:gd name="adj" fmla="val -44879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4286250</xdr:colOff>
      <xdr:row>29</xdr:row>
      <xdr:rowOff>9525</xdr:rowOff>
    </xdr:from>
    <xdr:to>
      <xdr:col>2</xdr:col>
      <xdr:colOff>2314575</xdr:colOff>
      <xdr:row>30</xdr:row>
      <xdr:rowOff>0</xdr:rowOff>
    </xdr:to>
    <xdr:sp>
      <xdr:nvSpPr>
        <xdr:cNvPr id="4" name="Left Arrow 5"/>
        <xdr:cNvSpPr>
          <a:spLocks/>
        </xdr:cNvSpPr>
      </xdr:nvSpPr>
      <xdr:spPr>
        <a:xfrm>
          <a:off x="4400550" y="5715000"/>
          <a:ext cx="2343150" cy="228600"/>
        </a:xfrm>
        <a:prstGeom prst="leftArrow">
          <a:avLst>
            <a:gd name="adj" fmla="val -45083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180975</xdr:rowOff>
    </xdr:from>
    <xdr:to>
      <xdr:col>3</xdr:col>
      <xdr:colOff>0</xdr:colOff>
      <xdr:row>47</xdr:row>
      <xdr:rowOff>0</xdr:rowOff>
    </xdr:to>
    <xdr:sp>
      <xdr:nvSpPr>
        <xdr:cNvPr id="5" name="Left Arrow 6"/>
        <xdr:cNvSpPr>
          <a:spLocks/>
        </xdr:cNvSpPr>
      </xdr:nvSpPr>
      <xdr:spPr>
        <a:xfrm>
          <a:off x="4429125" y="8991600"/>
          <a:ext cx="2362200" cy="257175"/>
        </a:xfrm>
        <a:prstGeom prst="leftArrow">
          <a:avLst>
            <a:gd name="adj" fmla="val -4447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4286250</xdr:colOff>
      <xdr:row>2</xdr:row>
      <xdr:rowOff>9525</xdr:rowOff>
    </xdr:from>
    <xdr:to>
      <xdr:col>2</xdr:col>
      <xdr:colOff>2352675</xdr:colOff>
      <xdr:row>3</xdr:row>
      <xdr:rowOff>9525</xdr:rowOff>
    </xdr:to>
    <xdr:sp>
      <xdr:nvSpPr>
        <xdr:cNvPr id="6" name="Left Arrow 7"/>
        <xdr:cNvSpPr>
          <a:spLocks/>
        </xdr:cNvSpPr>
      </xdr:nvSpPr>
      <xdr:spPr>
        <a:xfrm>
          <a:off x="4400550" y="390525"/>
          <a:ext cx="2381250" cy="238125"/>
        </a:xfrm>
        <a:prstGeom prst="leftArrow">
          <a:avLst>
            <a:gd name="adj" fmla="val -45009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</xdr:row>
      <xdr:rowOff>28575</xdr:rowOff>
    </xdr:from>
    <xdr:to>
      <xdr:col>4</xdr:col>
      <xdr:colOff>209550</xdr:colOff>
      <xdr:row>1</xdr:row>
      <xdr:rowOff>171450</xdr:rowOff>
    </xdr:to>
    <xdr:sp>
      <xdr:nvSpPr>
        <xdr:cNvPr id="1" name="Left Arrow 1"/>
        <xdr:cNvSpPr>
          <a:spLocks/>
        </xdr:cNvSpPr>
      </xdr:nvSpPr>
      <xdr:spPr>
        <a:xfrm>
          <a:off x="3714750" y="123825"/>
          <a:ext cx="619125" cy="142875"/>
        </a:xfrm>
        <a:prstGeom prst="leftArrow">
          <a:avLst>
            <a:gd name="adj" fmla="val -40958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9525</xdr:rowOff>
    </xdr:from>
    <xdr:to>
      <xdr:col>4</xdr:col>
      <xdr:colOff>219075</xdr:colOff>
      <xdr:row>3</xdr:row>
      <xdr:rowOff>171450</xdr:rowOff>
    </xdr:to>
    <xdr:sp>
      <xdr:nvSpPr>
        <xdr:cNvPr id="2" name="Left Arrow 2"/>
        <xdr:cNvSpPr>
          <a:spLocks/>
        </xdr:cNvSpPr>
      </xdr:nvSpPr>
      <xdr:spPr>
        <a:xfrm>
          <a:off x="3724275" y="447675"/>
          <a:ext cx="619125" cy="161925"/>
        </a:xfrm>
        <a:prstGeom prst="leftArrow">
          <a:avLst>
            <a:gd name="adj" fmla="val -40958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4</xdr:col>
      <xdr:colOff>209550</xdr:colOff>
      <xdr:row>4</xdr:row>
      <xdr:rowOff>171450</xdr:rowOff>
    </xdr:to>
    <xdr:sp>
      <xdr:nvSpPr>
        <xdr:cNvPr id="3" name="Left Arrow 15"/>
        <xdr:cNvSpPr>
          <a:spLocks/>
        </xdr:cNvSpPr>
      </xdr:nvSpPr>
      <xdr:spPr>
        <a:xfrm>
          <a:off x="3714750" y="628650"/>
          <a:ext cx="619125" cy="152400"/>
        </a:xfrm>
        <a:prstGeom prst="leftArrow">
          <a:avLst>
            <a:gd name="adj" fmla="val -40958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47625</xdr:rowOff>
    </xdr:from>
    <xdr:to>
      <xdr:col>5</xdr:col>
      <xdr:colOff>361950</xdr:colOff>
      <xdr:row>1</xdr:row>
      <xdr:rowOff>180975</xdr:rowOff>
    </xdr:to>
    <xdr:sp>
      <xdr:nvSpPr>
        <xdr:cNvPr id="1" name="Left Arrow 9"/>
        <xdr:cNvSpPr>
          <a:spLocks/>
        </xdr:cNvSpPr>
      </xdr:nvSpPr>
      <xdr:spPr>
        <a:xfrm>
          <a:off x="3876675" y="133350"/>
          <a:ext cx="342900" cy="133350"/>
        </a:xfrm>
        <a:prstGeom prst="leftArrow">
          <a:avLst>
            <a:gd name="adj" fmla="val -30615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47625</xdr:rowOff>
    </xdr:from>
    <xdr:to>
      <xdr:col>5</xdr:col>
      <xdr:colOff>361950</xdr:colOff>
      <xdr:row>3</xdr:row>
      <xdr:rowOff>180975</xdr:rowOff>
    </xdr:to>
    <xdr:sp>
      <xdr:nvSpPr>
        <xdr:cNvPr id="2" name="Left Arrow 10"/>
        <xdr:cNvSpPr>
          <a:spLocks/>
        </xdr:cNvSpPr>
      </xdr:nvSpPr>
      <xdr:spPr>
        <a:xfrm>
          <a:off x="3876675" y="495300"/>
          <a:ext cx="342900" cy="133350"/>
        </a:xfrm>
        <a:prstGeom prst="leftArrow">
          <a:avLst>
            <a:gd name="adj" fmla="val -30615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4</xdr:row>
      <xdr:rowOff>47625</xdr:rowOff>
    </xdr:from>
    <xdr:to>
      <xdr:col>5</xdr:col>
      <xdr:colOff>342900</xdr:colOff>
      <xdr:row>4</xdr:row>
      <xdr:rowOff>180975</xdr:rowOff>
    </xdr:to>
    <xdr:sp>
      <xdr:nvSpPr>
        <xdr:cNvPr id="3" name="Left Arrow 11"/>
        <xdr:cNvSpPr>
          <a:spLocks/>
        </xdr:cNvSpPr>
      </xdr:nvSpPr>
      <xdr:spPr>
        <a:xfrm>
          <a:off x="3867150" y="676275"/>
          <a:ext cx="333375" cy="133350"/>
        </a:xfrm>
        <a:prstGeom prst="leftArrow">
          <a:avLst>
            <a:gd name="adj" fmla="val -30615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9525</xdr:rowOff>
    </xdr:from>
    <xdr:to>
      <xdr:col>12</xdr:col>
      <xdr:colOff>342900</xdr:colOff>
      <xdr:row>8</xdr:row>
      <xdr:rowOff>142875</xdr:rowOff>
    </xdr:to>
    <xdr:sp>
      <xdr:nvSpPr>
        <xdr:cNvPr id="4" name="Left-Right Arrow 4"/>
        <xdr:cNvSpPr>
          <a:spLocks/>
        </xdr:cNvSpPr>
      </xdr:nvSpPr>
      <xdr:spPr>
        <a:xfrm>
          <a:off x="6581775" y="1381125"/>
          <a:ext cx="704850" cy="133350"/>
        </a:xfrm>
        <a:prstGeom prst="leftRightArrow">
          <a:avLst>
            <a:gd name="adj" fmla="val -40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28575</xdr:rowOff>
    </xdr:from>
    <xdr:to>
      <xdr:col>5</xdr:col>
      <xdr:colOff>447675</xdr:colOff>
      <xdr:row>1</xdr:row>
      <xdr:rowOff>161925</xdr:rowOff>
    </xdr:to>
    <xdr:sp>
      <xdr:nvSpPr>
        <xdr:cNvPr id="1" name="Left Arrow 1"/>
        <xdr:cNvSpPr>
          <a:spLocks/>
        </xdr:cNvSpPr>
      </xdr:nvSpPr>
      <xdr:spPr>
        <a:xfrm>
          <a:off x="4314825" y="123825"/>
          <a:ext cx="409575" cy="133350"/>
        </a:xfrm>
        <a:prstGeom prst="leftArrow">
          <a:avLst>
            <a:gd name="adj" fmla="val -39634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9525</xdr:rowOff>
    </xdr:from>
    <xdr:to>
      <xdr:col>5</xdr:col>
      <xdr:colOff>447675</xdr:colOff>
      <xdr:row>3</xdr:row>
      <xdr:rowOff>161925</xdr:rowOff>
    </xdr:to>
    <xdr:sp>
      <xdr:nvSpPr>
        <xdr:cNvPr id="2" name="Left Arrow 3"/>
        <xdr:cNvSpPr>
          <a:spLocks/>
        </xdr:cNvSpPr>
      </xdr:nvSpPr>
      <xdr:spPr>
        <a:xfrm>
          <a:off x="4295775" y="428625"/>
          <a:ext cx="428625" cy="152400"/>
        </a:xfrm>
        <a:prstGeom prst="leftArrow">
          <a:avLst>
            <a:gd name="adj" fmla="val -3987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8</xdr:row>
      <xdr:rowOff>9525</xdr:rowOff>
    </xdr:from>
    <xdr:to>
      <xdr:col>12</xdr:col>
      <xdr:colOff>342900</xdr:colOff>
      <xdr:row>8</xdr:row>
      <xdr:rowOff>142875</xdr:rowOff>
    </xdr:to>
    <xdr:sp>
      <xdr:nvSpPr>
        <xdr:cNvPr id="3" name="Left-Right Arrow 8"/>
        <xdr:cNvSpPr>
          <a:spLocks/>
        </xdr:cNvSpPr>
      </xdr:nvSpPr>
      <xdr:spPr>
        <a:xfrm>
          <a:off x="7067550" y="1238250"/>
          <a:ext cx="762000" cy="133350"/>
        </a:xfrm>
        <a:prstGeom prst="leftRightArrow">
          <a:avLst>
            <a:gd name="adj" fmla="val -4068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38100</xdr:rowOff>
    </xdr:from>
    <xdr:to>
      <xdr:col>5</xdr:col>
      <xdr:colOff>371475</xdr:colOff>
      <xdr:row>5</xdr:row>
      <xdr:rowOff>28575</xdr:rowOff>
    </xdr:to>
    <xdr:sp>
      <xdr:nvSpPr>
        <xdr:cNvPr id="4" name="Left Arrow 6"/>
        <xdr:cNvSpPr>
          <a:spLocks/>
        </xdr:cNvSpPr>
      </xdr:nvSpPr>
      <xdr:spPr>
        <a:xfrm>
          <a:off x="4295775" y="619125"/>
          <a:ext cx="352425" cy="152400"/>
        </a:xfrm>
        <a:prstGeom prst="leftArrow">
          <a:avLst>
            <a:gd name="adj" fmla="val -29523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E:\Matrix%20Presentationv3\Steps%20for%20schedule%20F4\CSV-FACLITY%20DATABASE%20INFORMATION.pdf" TargetMode="External" /><Relationship Id="rId2" Type="http://schemas.openxmlformats.org/officeDocument/2006/relationships/hyperlink" Target="file://E:\Matrix%20Presentationv3\Steps%20for%20schedule%20F4\CSV-LDC%2048%20EARNED%20WORKHOURS.pdf" TargetMode="External" /><Relationship Id="rId3" Type="http://schemas.openxmlformats.org/officeDocument/2006/relationships/hyperlink" Target="file://E:\Matrix%20Presentationv3\Steps%20for%20schedule%20F4\CSV-CLERK-MAILHANDLER%20COMPLEMENT-CURRENT%20ON%20ROLLS-EARNED%20COMPLEMENT-CURRENT%20ACTUAL-TARGET.pdf" TargetMode="External" /><Relationship Id="rId4" Type="http://schemas.openxmlformats.org/officeDocument/2006/relationships/hyperlink" Target="file://E:\Matrix%20Presentationv3\Steps%20for%20schedule%20F4\CSV-CLERK-MAILHANDLER%20COMPLEMENT-CURRENT%20ON%20ROLLS-EARNED%20COMPLEMENT-CURRENT%20ACTUAL-TARGET.pdf" TargetMode="External" /><Relationship Id="rId5" Type="http://schemas.openxmlformats.org/officeDocument/2006/relationships/hyperlink" Target="file://E:\Matrix%20Presentationv3\Steps%20for%20schedule%20F4\IOP%20Agreement.pdf" TargetMode="External" /><Relationship Id="rId6" Type="http://schemas.openxmlformats.org/officeDocument/2006/relationships/hyperlink" Target="file://E:\Matrix%20Presentationv3\Steps%20for%20schedule%20F4\CSV-CLERK-MAILHANDLER%20COMPLEMENT-CURRENT%20ON%20ROLLS-EARNED%20COMPLEMENT-CURRENT%20ACTUAL-TARGET.pdf" TargetMode="External" /><Relationship Id="rId7" Type="http://schemas.openxmlformats.org/officeDocument/2006/relationships/hyperlink" Target="file://E:\Matrix%20Presentationv3\Steps%20for%20schedule%20F4\CSV-CLERK-MAILHANDLER%20COMPLEMENT-CURRENT%20ON%20ROLLS-EARNED%20COMPLEMENT-CURRENT%20ACTUAL-TARGET.pdf" TargetMode="External" /><Relationship Id="rId8" Type="http://schemas.openxmlformats.org/officeDocument/2006/relationships/comments" Target="../comments2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E:\Matrix%20Presentationv3\Steps%20for%20schedule%20F4\F-4%20schedule%20step4.xls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RowColHeaders="0" zoomScalePageLayoutView="0" workbookViewId="0" topLeftCell="A1">
      <selection activeCell="D41" sqref="D41"/>
    </sheetView>
  </sheetViews>
  <sheetFormatPr defaultColWidth="9.140625" defaultRowHeight="15"/>
  <cols>
    <col min="1" max="1" width="9.140625" style="2" customWidth="1"/>
    <col min="2" max="2" width="57.00390625" style="2" bestFit="1" customWidth="1"/>
    <col min="3" max="3" width="9.140625" style="2" customWidth="1"/>
    <col min="4" max="4" width="23.8515625" style="2" bestFit="1" customWidth="1"/>
    <col min="5" max="16384" width="9.140625" style="2" customWidth="1"/>
  </cols>
  <sheetData>
    <row r="1" ht="15.75">
      <c r="B1" s="3" t="s">
        <v>222</v>
      </c>
    </row>
    <row r="2" ht="15" customHeight="1"/>
    <row r="3" spans="1:2" ht="15.75" thickBot="1">
      <c r="A3" s="386"/>
      <c r="B3" s="58" t="s">
        <v>223</v>
      </c>
    </row>
    <row r="4" spans="2:4" ht="15.75" thickBot="1">
      <c r="B4" s="395" t="s">
        <v>218</v>
      </c>
      <c r="C4" s="409">
        <v>40668</v>
      </c>
      <c r="D4" s="410"/>
    </row>
    <row r="5" spans="2:4" ht="15.75" thickBot="1">
      <c r="B5" s="395" t="s">
        <v>219</v>
      </c>
      <c r="C5" s="411" t="s">
        <v>227</v>
      </c>
      <c r="D5" s="412"/>
    </row>
    <row r="6" spans="2:4" ht="15.75" thickBot="1">
      <c r="B6" s="395" t="s">
        <v>220</v>
      </c>
      <c r="C6" s="411" t="s">
        <v>228</v>
      </c>
      <c r="D6" s="412"/>
    </row>
    <row r="7" spans="2:4" ht="15.75" thickBot="1">
      <c r="B7" s="51" t="s">
        <v>221</v>
      </c>
      <c r="C7" s="411">
        <v>8</v>
      </c>
      <c r="D7" s="412"/>
    </row>
    <row r="8" spans="2:8" ht="15.75" thickBot="1">
      <c r="B8" s="393"/>
      <c r="H8" s="394"/>
    </row>
    <row r="9" spans="2:4" ht="15.75" thickBot="1">
      <c r="B9" s="387" t="s">
        <v>38</v>
      </c>
      <c r="C9" s="388"/>
      <c r="D9" s="246">
        <v>9</v>
      </c>
    </row>
    <row r="10" ht="7.5" customHeight="1" thickBot="1"/>
    <row r="11" spans="2:4" ht="15.75" thickBot="1">
      <c r="B11" s="387" t="s">
        <v>61</v>
      </c>
      <c r="C11" s="388"/>
      <c r="D11" s="246">
        <v>11</v>
      </c>
    </row>
    <row r="12" ht="9" customHeight="1" thickBot="1"/>
    <row r="13" spans="2:4" ht="15.75" thickBot="1">
      <c r="B13" s="387" t="s">
        <v>62</v>
      </c>
      <c r="C13" s="388"/>
      <c r="D13" s="246">
        <v>9</v>
      </c>
    </row>
    <row r="15" spans="2:4" ht="15.75" thickBot="1">
      <c r="B15" s="2" t="s">
        <v>56</v>
      </c>
      <c r="C15" s="2" t="s">
        <v>58</v>
      </c>
      <c r="D15" s="2" t="s">
        <v>57</v>
      </c>
    </row>
    <row r="16" spans="2:4" ht="15.75" thickBot="1">
      <c r="B16" s="389" t="s">
        <v>50</v>
      </c>
      <c r="C16" s="246">
        <v>4</v>
      </c>
      <c r="D16" s="390">
        <v>0.65</v>
      </c>
    </row>
    <row r="17" spans="2:4" ht="15.75" thickBot="1">
      <c r="B17" s="389" t="s">
        <v>51</v>
      </c>
      <c r="C17" s="247">
        <v>5.08</v>
      </c>
      <c r="D17" s="390">
        <v>0.2</v>
      </c>
    </row>
    <row r="18" spans="2:4" ht="15.75" thickBot="1">
      <c r="B18" s="389" t="s">
        <v>52</v>
      </c>
      <c r="C18" s="246">
        <v>6.5</v>
      </c>
      <c r="D18" s="390">
        <v>0.15</v>
      </c>
    </row>
    <row r="19" spans="2:4" ht="15.75" thickBot="1">
      <c r="B19" s="389" t="s">
        <v>53</v>
      </c>
      <c r="C19" s="246"/>
      <c r="D19" s="390"/>
    </row>
    <row r="20" spans="2:4" ht="15.75" thickBot="1">
      <c r="B20" s="389" t="s">
        <v>54</v>
      </c>
      <c r="C20" s="246"/>
      <c r="D20" s="390"/>
    </row>
    <row r="21" spans="2:4" ht="15.75" thickBot="1">
      <c r="B21" s="389" t="s">
        <v>55</v>
      </c>
      <c r="C21" s="246"/>
      <c r="D21" s="390"/>
    </row>
    <row r="22" spans="2:4" ht="15.75" thickBot="1">
      <c r="B22" s="389" t="s">
        <v>64</v>
      </c>
      <c r="C22" s="246"/>
      <c r="D22" s="390"/>
    </row>
    <row r="23" spans="2:4" ht="15.75" thickBot="1">
      <c r="B23" s="389" t="s">
        <v>65</v>
      </c>
      <c r="C23" s="246"/>
      <c r="D23" s="390"/>
    </row>
    <row r="24" spans="2:4" ht="15.75" thickBot="1">
      <c r="B24" s="391" t="s">
        <v>171</v>
      </c>
      <c r="D24" s="392">
        <f>SUM(D16:D23)</f>
        <v>1</v>
      </c>
    </row>
    <row r="26" ht="15">
      <c r="B26" s="2" t="s">
        <v>172</v>
      </c>
    </row>
    <row r="27" ht="15.75" thickBot="1">
      <c r="B27" s="2" t="s">
        <v>173</v>
      </c>
    </row>
    <row r="28" spans="2:4" ht="15.75" thickBot="1">
      <c r="B28" s="387" t="s">
        <v>174</v>
      </c>
      <c r="C28" s="388"/>
      <c r="D28" s="247">
        <v>1</v>
      </c>
    </row>
    <row r="29" spans="2:4" ht="15.75" thickBot="1">
      <c r="B29" s="387" t="s">
        <v>39</v>
      </c>
      <c r="C29" s="388"/>
      <c r="D29" s="246">
        <v>8.75</v>
      </c>
    </row>
    <row r="31" ht="15">
      <c r="B31" s="2" t="s">
        <v>175</v>
      </c>
    </row>
    <row r="32" ht="15.75" thickBot="1">
      <c r="B32" s="2" t="s">
        <v>176</v>
      </c>
    </row>
    <row r="33" spans="2:4" ht="15.75" thickBot="1">
      <c r="B33" s="387" t="s">
        <v>174</v>
      </c>
      <c r="C33" s="388"/>
      <c r="D33" s="247">
        <v>1</v>
      </c>
    </row>
    <row r="34" spans="2:4" ht="15.75" thickBot="1">
      <c r="B34" s="387" t="s">
        <v>40</v>
      </c>
      <c r="C34" s="388"/>
      <c r="D34" s="246">
        <v>8.5</v>
      </c>
    </row>
    <row r="36" ht="15">
      <c r="B36" s="2" t="s">
        <v>177</v>
      </c>
    </row>
    <row r="37" ht="15.75" thickBot="1">
      <c r="B37" s="2" t="s">
        <v>178</v>
      </c>
    </row>
    <row r="38" spans="2:4" ht="15.75" thickBot="1">
      <c r="B38" s="387" t="s">
        <v>174</v>
      </c>
      <c r="C38" s="388"/>
      <c r="D38" s="247"/>
    </row>
    <row r="39" spans="2:4" ht="15.75" thickBot="1">
      <c r="B39" s="387" t="s">
        <v>106</v>
      </c>
      <c r="C39" s="388"/>
      <c r="D39" s="247"/>
    </row>
    <row r="40" ht="15.75" thickBot="1"/>
    <row r="41" spans="2:4" ht="15.75" thickBot="1">
      <c r="B41" s="387" t="s">
        <v>41</v>
      </c>
      <c r="C41" s="388"/>
      <c r="D41" s="246">
        <v>1</v>
      </c>
    </row>
  </sheetData>
  <sheetProtection password="D3EE" sheet="1" objects="1" scenarios="1" selectLockedCells="1"/>
  <mergeCells count="4">
    <mergeCell ref="C4:D4"/>
    <mergeCell ref="C5:D5"/>
    <mergeCell ref="C6:D6"/>
    <mergeCell ref="C7:D7"/>
  </mergeCells>
  <printOptions horizontalCentered="1" verticalCentered="1"/>
  <pageMargins left="0.25" right="0.25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H98"/>
  <sheetViews>
    <sheetView showGridLines="0" showRowColHeaders="0" zoomScalePageLayoutView="0" workbookViewId="0" topLeftCell="A4">
      <selection activeCell="C17" sqref="C17"/>
    </sheetView>
  </sheetViews>
  <sheetFormatPr defaultColWidth="9.140625" defaultRowHeight="15"/>
  <cols>
    <col min="1" max="1" width="1.7109375" style="214" customWidth="1"/>
    <col min="2" max="2" width="64.7109375" style="214" bestFit="1" customWidth="1"/>
    <col min="3" max="3" width="35.421875" style="214" customWidth="1"/>
    <col min="4" max="4" width="21.7109375" style="214" bestFit="1" customWidth="1"/>
    <col min="5" max="5" width="39.00390625" style="223" bestFit="1" customWidth="1"/>
    <col min="6" max="6" width="9.8515625" style="223" bestFit="1" customWidth="1"/>
    <col min="7" max="7" width="20.7109375" style="223" bestFit="1" customWidth="1"/>
    <col min="8" max="8" width="16.7109375" style="223" bestFit="1" customWidth="1"/>
    <col min="9" max="16384" width="9.140625" style="214" customWidth="1"/>
  </cols>
  <sheetData>
    <row r="1" ht="15" customHeight="1" thickBot="1"/>
    <row r="2" spans="2:8" ht="15">
      <c r="B2" s="261" t="s">
        <v>42</v>
      </c>
      <c r="C2" s="249">
        <v>40675</v>
      </c>
      <c r="H2" s="58"/>
    </row>
    <row r="3" spans="2:8" ht="18.75">
      <c r="B3" s="379" t="s">
        <v>182</v>
      </c>
      <c r="C3" s="260"/>
      <c r="H3" s="58"/>
    </row>
    <row r="4" spans="2:8" ht="15">
      <c r="B4" s="262" t="s">
        <v>183</v>
      </c>
      <c r="C4" s="259">
        <v>8</v>
      </c>
      <c r="H4" s="58"/>
    </row>
    <row r="5" spans="2:8" ht="15">
      <c r="B5" s="262" t="s">
        <v>184</v>
      </c>
      <c r="C5" s="259">
        <v>6</v>
      </c>
      <c r="H5" s="58"/>
    </row>
    <row r="6" spans="2:8" ht="18.75">
      <c r="B6" s="380" t="s">
        <v>74</v>
      </c>
      <c r="C6" s="250"/>
      <c r="H6" s="58"/>
    </row>
    <row r="7" spans="2:8" ht="15">
      <c r="B7" s="263" t="s">
        <v>30</v>
      </c>
      <c r="C7" s="251" t="s">
        <v>224</v>
      </c>
      <c r="H7" s="58"/>
    </row>
    <row r="8" spans="2:8" ht="15">
      <c r="B8" s="263" t="s">
        <v>72</v>
      </c>
      <c r="C8" s="252">
        <v>4</v>
      </c>
      <c r="H8" s="58"/>
    </row>
    <row r="9" spans="2:8" ht="15">
      <c r="B9" s="263" t="s">
        <v>73</v>
      </c>
      <c r="C9" s="252">
        <v>18</v>
      </c>
      <c r="H9" s="58"/>
    </row>
    <row r="10" spans="2:8" ht="15">
      <c r="B10" s="263" t="s">
        <v>71</v>
      </c>
      <c r="C10" s="252">
        <v>4</v>
      </c>
      <c r="H10" s="58"/>
    </row>
    <row r="11" spans="2:8" ht="15">
      <c r="B11" s="263" t="s">
        <v>70</v>
      </c>
      <c r="C11" s="252">
        <v>17.5</v>
      </c>
      <c r="H11" s="58"/>
    </row>
    <row r="12" spans="2:8" ht="15">
      <c r="B12" s="263" t="s">
        <v>38</v>
      </c>
      <c r="C12" s="252">
        <v>9</v>
      </c>
      <c r="H12" s="58"/>
    </row>
    <row r="13" spans="2:8" ht="15">
      <c r="B13" s="263" t="s">
        <v>61</v>
      </c>
      <c r="C13" s="252">
        <v>11</v>
      </c>
      <c r="H13" s="58"/>
    </row>
    <row r="14" spans="2:8" ht="15">
      <c r="B14" s="263" t="s">
        <v>62</v>
      </c>
      <c r="C14" s="252">
        <v>9</v>
      </c>
      <c r="H14" s="58"/>
    </row>
    <row r="15" spans="2:8" ht="15.75">
      <c r="B15" s="381" t="s">
        <v>140</v>
      </c>
      <c r="C15" s="253">
        <v>19157</v>
      </c>
      <c r="H15" s="58"/>
    </row>
    <row r="16" spans="2:8" ht="18.75">
      <c r="B16" s="382" t="s">
        <v>125</v>
      </c>
      <c r="C16" s="250"/>
      <c r="H16" s="58"/>
    </row>
    <row r="17" spans="2:8" ht="15">
      <c r="B17" s="264" t="s">
        <v>126</v>
      </c>
      <c r="C17" s="252">
        <v>0</v>
      </c>
      <c r="H17" s="58"/>
    </row>
    <row r="18" spans="2:8" ht="15">
      <c r="B18" s="264" t="s">
        <v>127</v>
      </c>
      <c r="C18" s="252">
        <v>0.68</v>
      </c>
      <c r="H18" s="58"/>
    </row>
    <row r="19" spans="2:8" ht="15">
      <c r="B19" s="264" t="s">
        <v>128</v>
      </c>
      <c r="C19" s="252">
        <v>19.11</v>
      </c>
      <c r="H19" s="58"/>
    </row>
    <row r="20" spans="2:8" ht="15">
      <c r="B20" s="264" t="s">
        <v>129</v>
      </c>
      <c r="C20" s="252">
        <v>2.61</v>
      </c>
      <c r="H20" s="58"/>
    </row>
    <row r="21" spans="2:8" ht="15">
      <c r="B21" s="264" t="s">
        <v>130</v>
      </c>
      <c r="C21" s="252">
        <v>15.15</v>
      </c>
      <c r="H21" s="58"/>
    </row>
    <row r="22" spans="2:8" ht="15">
      <c r="B22" s="264" t="s">
        <v>131</v>
      </c>
      <c r="C22" s="252">
        <v>13.72</v>
      </c>
      <c r="H22" s="58"/>
    </row>
    <row r="23" spans="2:8" ht="17.25">
      <c r="B23" s="383" t="s">
        <v>132</v>
      </c>
      <c r="C23" s="250"/>
      <c r="H23" s="58"/>
    </row>
    <row r="24" spans="2:8" ht="15">
      <c r="B24" s="264" t="s">
        <v>133</v>
      </c>
      <c r="C24" s="252">
        <v>0</v>
      </c>
      <c r="H24" s="58"/>
    </row>
    <row r="25" spans="2:8" ht="15">
      <c r="B25" s="264" t="s">
        <v>134</v>
      </c>
      <c r="C25" s="252">
        <v>0.6</v>
      </c>
      <c r="H25" s="58"/>
    </row>
    <row r="26" spans="2:8" ht="15">
      <c r="B26" s="264" t="s">
        <v>135</v>
      </c>
      <c r="C26" s="252">
        <v>16.23</v>
      </c>
      <c r="H26" s="58"/>
    </row>
    <row r="27" spans="2:8" ht="15">
      <c r="B27" s="264" t="s">
        <v>136</v>
      </c>
      <c r="C27" s="252">
        <v>0.85</v>
      </c>
      <c r="H27" s="58"/>
    </row>
    <row r="28" spans="2:8" ht="15">
      <c r="B28" s="264" t="s">
        <v>137</v>
      </c>
      <c r="C28" s="252">
        <v>16.37</v>
      </c>
      <c r="H28" s="58"/>
    </row>
    <row r="29" spans="2:8" ht="15">
      <c r="B29" s="264" t="s">
        <v>138</v>
      </c>
      <c r="C29" s="252">
        <v>13.34</v>
      </c>
      <c r="H29" s="58"/>
    </row>
    <row r="30" spans="2:8" ht="18.75">
      <c r="B30" s="384" t="s">
        <v>169</v>
      </c>
      <c r="C30" s="250"/>
      <c r="E30" s="58"/>
      <c r="F30" s="200"/>
      <c r="G30" s="224"/>
      <c r="H30" s="58"/>
    </row>
    <row r="31" spans="2:7" ht="15">
      <c r="B31" s="265" t="s">
        <v>139</v>
      </c>
      <c r="C31" s="252">
        <v>4</v>
      </c>
      <c r="E31" s="214"/>
      <c r="F31" s="214"/>
      <c r="G31" s="214"/>
    </row>
    <row r="32" spans="2:7" ht="15">
      <c r="B32" s="266" t="s">
        <v>144</v>
      </c>
      <c r="C32" s="254">
        <v>0.65</v>
      </c>
      <c r="E32" s="214"/>
      <c r="F32" s="214"/>
      <c r="G32" s="214"/>
    </row>
    <row r="33" spans="2:7" ht="15">
      <c r="B33" s="265" t="s">
        <v>161</v>
      </c>
      <c r="C33" s="252">
        <v>5.08</v>
      </c>
      <c r="E33" s="214"/>
      <c r="F33" s="214"/>
      <c r="G33" s="214"/>
    </row>
    <row r="34" spans="2:7" ht="15">
      <c r="B34" s="266" t="s">
        <v>145</v>
      </c>
      <c r="C34" s="254">
        <v>0.2</v>
      </c>
      <c r="E34" s="214"/>
      <c r="F34" s="214"/>
      <c r="G34" s="214"/>
    </row>
    <row r="35" spans="2:7" ht="15">
      <c r="B35" s="265" t="s">
        <v>162</v>
      </c>
      <c r="C35" s="252">
        <v>6.5</v>
      </c>
      <c r="E35" s="214"/>
      <c r="F35" s="214"/>
      <c r="G35" s="214"/>
    </row>
    <row r="36" spans="2:7" ht="15">
      <c r="B36" s="266" t="s">
        <v>146</v>
      </c>
      <c r="C36" s="254">
        <v>0.15</v>
      </c>
      <c r="E36" s="214"/>
      <c r="F36" s="214"/>
      <c r="G36" s="214"/>
    </row>
    <row r="37" spans="2:7" ht="15">
      <c r="B37" s="265" t="s">
        <v>163</v>
      </c>
      <c r="C37" s="252"/>
      <c r="E37" s="214"/>
      <c r="F37" s="214"/>
      <c r="G37" s="214"/>
    </row>
    <row r="38" spans="2:7" ht="15">
      <c r="B38" s="266" t="s">
        <v>147</v>
      </c>
      <c r="C38" s="254"/>
      <c r="E38" s="214"/>
      <c r="F38" s="214"/>
      <c r="G38" s="214"/>
    </row>
    <row r="39" spans="2:7" ht="15">
      <c r="B39" s="265" t="s">
        <v>167</v>
      </c>
      <c r="C39" s="252"/>
      <c r="E39" s="214"/>
      <c r="F39" s="214"/>
      <c r="G39" s="214"/>
    </row>
    <row r="40" spans="2:7" ht="15">
      <c r="B40" s="266" t="s">
        <v>148</v>
      </c>
      <c r="C40" s="254"/>
      <c r="E40" s="214"/>
      <c r="F40" s="214"/>
      <c r="G40" s="214"/>
    </row>
    <row r="41" spans="2:3" ht="15">
      <c r="B41" s="265" t="s">
        <v>164</v>
      </c>
      <c r="C41" s="252"/>
    </row>
    <row r="42" spans="2:3" ht="15">
      <c r="B42" s="266" t="s">
        <v>149</v>
      </c>
      <c r="C42" s="254"/>
    </row>
    <row r="43" spans="2:3" ht="15">
      <c r="B43" s="265" t="s">
        <v>165</v>
      </c>
      <c r="C43" s="252"/>
    </row>
    <row r="44" spans="2:3" ht="15">
      <c r="B44" s="266" t="s">
        <v>150</v>
      </c>
      <c r="C44" s="254"/>
    </row>
    <row r="45" spans="2:3" ht="15.75" thickBot="1">
      <c r="B45" s="265" t="s">
        <v>166</v>
      </c>
      <c r="C45" s="252"/>
    </row>
    <row r="46" spans="2:4" ht="15.75" thickBot="1">
      <c r="B46" s="266" t="s">
        <v>151</v>
      </c>
      <c r="C46" s="254"/>
      <c r="D46" s="248">
        <f>C32+C34+C36+C38+C40+C42+C44+C46</f>
        <v>1</v>
      </c>
    </row>
    <row r="47" spans="2:3" ht="18.75">
      <c r="B47" s="385" t="s">
        <v>159</v>
      </c>
      <c r="C47" s="255"/>
    </row>
    <row r="48" spans="2:8" ht="15">
      <c r="B48" s="265" t="s">
        <v>141</v>
      </c>
      <c r="C48" s="256" t="s">
        <v>225</v>
      </c>
      <c r="E48" s="214"/>
      <c r="F48" s="214"/>
      <c r="G48" s="214"/>
      <c r="H48" s="214"/>
    </row>
    <row r="49" spans="2:8" ht="15">
      <c r="B49" s="266" t="s">
        <v>122</v>
      </c>
      <c r="C49" s="257">
        <v>1</v>
      </c>
      <c r="E49" s="214"/>
      <c r="F49" s="214"/>
      <c r="G49" s="214"/>
      <c r="H49" s="214"/>
    </row>
    <row r="50" spans="2:8" ht="15">
      <c r="B50" s="266" t="s">
        <v>39</v>
      </c>
      <c r="C50" s="252">
        <v>8.75</v>
      </c>
      <c r="E50" s="214"/>
      <c r="F50" s="214"/>
      <c r="G50" s="214"/>
      <c r="H50" s="214"/>
    </row>
    <row r="51" spans="2:8" ht="15">
      <c r="B51" s="265" t="s">
        <v>142</v>
      </c>
      <c r="C51" s="256" t="s">
        <v>225</v>
      </c>
      <c r="E51" s="214"/>
      <c r="F51" s="214"/>
      <c r="G51" s="214"/>
      <c r="H51" s="214"/>
    </row>
    <row r="52" spans="2:8" ht="14.25">
      <c r="B52" s="266" t="s">
        <v>124</v>
      </c>
      <c r="C52" s="257">
        <v>1</v>
      </c>
      <c r="E52" s="214"/>
      <c r="F52" s="214"/>
      <c r="G52" s="214"/>
      <c r="H52" s="214"/>
    </row>
    <row r="53" spans="2:8" ht="14.25">
      <c r="B53" s="266" t="s">
        <v>40</v>
      </c>
      <c r="C53" s="252">
        <v>8.5</v>
      </c>
      <c r="E53" s="214"/>
      <c r="F53" s="214"/>
      <c r="G53" s="214"/>
      <c r="H53" s="214"/>
    </row>
    <row r="54" spans="2:8" ht="14.25">
      <c r="B54" s="265" t="s">
        <v>143</v>
      </c>
      <c r="C54" s="256" t="s">
        <v>226</v>
      </c>
      <c r="E54" s="214"/>
      <c r="F54" s="214"/>
      <c r="G54" s="214"/>
      <c r="H54" s="214"/>
    </row>
    <row r="55" spans="2:8" ht="14.25">
      <c r="B55" s="266" t="s">
        <v>123</v>
      </c>
      <c r="C55" s="257"/>
      <c r="E55" s="214"/>
      <c r="F55" s="214"/>
      <c r="G55" s="214"/>
      <c r="H55" s="214"/>
    </row>
    <row r="56" spans="2:8" ht="14.25" customHeight="1">
      <c r="B56" s="266" t="s">
        <v>106</v>
      </c>
      <c r="C56" s="252"/>
      <c r="E56" s="214"/>
      <c r="F56" s="214"/>
      <c r="G56" s="214"/>
      <c r="H56" s="214"/>
    </row>
    <row r="57" spans="2:8" ht="14.25" customHeight="1" thickBot="1">
      <c r="B57" s="267" t="s">
        <v>41</v>
      </c>
      <c r="C57" s="258">
        <v>1</v>
      </c>
      <c r="E57" s="214"/>
      <c r="F57" s="214"/>
      <c r="G57" s="214"/>
      <c r="H57" s="214"/>
    </row>
    <row r="58" spans="5:8" ht="14.25">
      <c r="E58" s="214"/>
      <c r="F58" s="214"/>
      <c r="G58" s="214"/>
      <c r="H58" s="214"/>
    </row>
    <row r="59" spans="5:8" ht="14.25">
      <c r="E59" s="214"/>
      <c r="F59" s="214"/>
      <c r="G59" s="214"/>
      <c r="H59" s="214"/>
    </row>
    <row r="60" spans="5:8" ht="14.25">
      <c r="E60" s="214"/>
      <c r="F60" s="214"/>
      <c r="G60" s="214"/>
      <c r="H60" s="214"/>
    </row>
    <row r="61" spans="5:8" ht="14.25">
      <c r="E61" s="214"/>
      <c r="F61" s="214"/>
      <c r="G61" s="214"/>
      <c r="H61" s="214"/>
    </row>
    <row r="62" spans="5:8" ht="14.25">
      <c r="E62" s="214"/>
      <c r="F62" s="214"/>
      <c r="G62" s="214"/>
      <c r="H62" s="214"/>
    </row>
    <row r="63" spans="5:8" ht="14.25">
      <c r="E63" s="214"/>
      <c r="F63" s="214"/>
      <c r="G63" s="214"/>
      <c r="H63" s="214"/>
    </row>
    <row r="64" spans="5:8" ht="14.25">
      <c r="E64" s="214"/>
      <c r="F64" s="214"/>
      <c r="G64" s="214"/>
      <c r="H64" s="214"/>
    </row>
    <row r="65" spans="5:8" ht="14.25">
      <c r="E65" s="214"/>
      <c r="F65" s="214"/>
      <c r="G65" s="214"/>
      <c r="H65" s="214"/>
    </row>
    <row r="66" spans="5:8" ht="14.25">
      <c r="E66" s="214"/>
      <c r="F66" s="214"/>
      <c r="G66" s="214"/>
      <c r="H66" s="214"/>
    </row>
    <row r="67" spans="5:8" ht="14.25">
      <c r="E67" s="214"/>
      <c r="F67" s="214"/>
      <c r="G67" s="214"/>
      <c r="H67" s="214"/>
    </row>
    <row r="68" spans="5:8" ht="15" thickBot="1">
      <c r="E68" s="214"/>
      <c r="F68" s="214"/>
      <c r="G68" s="214"/>
      <c r="H68" s="214"/>
    </row>
    <row r="69" spans="2:8" ht="15" thickBot="1">
      <c r="B69" s="64" t="s">
        <v>75</v>
      </c>
      <c r="C69" s="64" t="s">
        <v>76</v>
      </c>
      <c r="D69" s="64" t="s">
        <v>77</v>
      </c>
      <c r="E69" s="214"/>
      <c r="F69" s="214"/>
      <c r="G69" s="214"/>
      <c r="H69" s="214"/>
    </row>
    <row r="70" spans="2:8" ht="15" thickBot="1">
      <c r="B70" s="189" t="s">
        <v>6</v>
      </c>
      <c r="C70" s="114">
        <f>'TAB-1 Enter Office Information'!C24</f>
        <v>0</v>
      </c>
      <c r="D70" s="114">
        <f>'TAB-1 Enter Office Information'!C17</f>
        <v>0</v>
      </c>
      <c r="E70" s="214"/>
      <c r="F70" s="214"/>
      <c r="G70" s="214"/>
      <c r="H70" s="214"/>
    </row>
    <row r="71" spans="2:8" ht="15" thickBot="1">
      <c r="B71" s="189" t="s">
        <v>5</v>
      </c>
      <c r="C71" s="114">
        <f>'TAB-1 Enter Office Information'!C25</f>
        <v>0.6</v>
      </c>
      <c r="D71" s="114">
        <f>'TAB-1 Enter Office Information'!C18</f>
        <v>0.68</v>
      </c>
      <c r="E71" s="214"/>
      <c r="F71" s="214"/>
      <c r="G71" s="214"/>
      <c r="H71" s="214"/>
    </row>
    <row r="72" spans="2:8" ht="15" thickBot="1">
      <c r="B72" s="189" t="s">
        <v>3</v>
      </c>
      <c r="C72" s="114">
        <f>'TAB-1 Enter Office Information'!C26</f>
        <v>16.23</v>
      </c>
      <c r="D72" s="114">
        <f>'TAB-1 Enter Office Information'!C19</f>
        <v>19.11</v>
      </c>
      <c r="E72" s="214"/>
      <c r="F72" s="214"/>
      <c r="G72" s="214"/>
      <c r="H72" s="214"/>
    </row>
    <row r="73" spans="2:8" ht="15" thickBot="1">
      <c r="B73" s="189" t="s">
        <v>7</v>
      </c>
      <c r="C73" s="114">
        <f>'TAB-1 Enter Office Information'!C27</f>
        <v>0.85</v>
      </c>
      <c r="D73" s="114">
        <f>'TAB-1 Enter Office Information'!C20</f>
        <v>2.61</v>
      </c>
      <c r="E73" s="214"/>
      <c r="F73" s="214"/>
      <c r="G73" s="214"/>
      <c r="H73" s="214"/>
    </row>
    <row r="74" spans="2:8" ht="15" thickBot="1">
      <c r="B74" s="189" t="s">
        <v>8</v>
      </c>
      <c r="C74" s="114">
        <f>'TAB-1 Enter Office Information'!C28</f>
        <v>16.37</v>
      </c>
      <c r="D74" s="114">
        <f>'TAB-1 Enter Office Information'!C21</f>
        <v>15.15</v>
      </c>
      <c r="E74" s="214"/>
      <c r="F74" s="214"/>
      <c r="G74" s="214"/>
      <c r="H74" s="214"/>
    </row>
    <row r="75" spans="2:8" ht="15" thickBot="1">
      <c r="B75" s="189" t="s">
        <v>9</v>
      </c>
      <c r="C75" s="114">
        <f>'TAB-1 Enter Office Information'!C29</f>
        <v>13.34</v>
      </c>
      <c r="D75" s="114">
        <f>'TAB-1 Enter Office Information'!C22</f>
        <v>13.72</v>
      </c>
      <c r="E75" s="214"/>
      <c r="F75" s="214"/>
      <c r="G75" s="214"/>
      <c r="H75" s="214"/>
    </row>
    <row r="76" spans="2:4" ht="15" thickBot="1">
      <c r="B76" s="202" t="s">
        <v>31</v>
      </c>
      <c r="C76" s="226">
        <f>'TAB-1 Enter Office Information'!C72*6</f>
        <v>97.38</v>
      </c>
      <c r="D76" s="226">
        <f>'TAB-1 Enter Office Information'!D72*6</f>
        <v>114.66</v>
      </c>
    </row>
    <row r="77" spans="2:4" ht="15" thickBot="1">
      <c r="B77" s="202" t="s">
        <v>96</v>
      </c>
      <c r="C77" s="226">
        <f>C70+C71+C72+C73+C74+C75</f>
        <v>47.39</v>
      </c>
      <c r="D77" s="226">
        <f>D70+D71+D72+D73+D74+D75</f>
        <v>51.269999999999996</v>
      </c>
    </row>
    <row r="78" spans="2:4" ht="15" thickBot="1">
      <c r="B78" s="202" t="s">
        <v>78</v>
      </c>
      <c r="C78" s="226">
        <f>SUM('TAB-1 Enter Office Information'!C70:C75)*6</f>
        <v>284.34000000000003</v>
      </c>
      <c r="D78" s="226">
        <f>SUM('TAB-1 Enter Office Information'!D70:D75)*6</f>
        <v>307.62</v>
      </c>
    </row>
    <row r="79" spans="2:4" ht="15" thickBot="1">
      <c r="B79" s="234"/>
      <c r="C79" s="235"/>
      <c r="D79" s="236"/>
    </row>
    <row r="80" spans="2:4" ht="15.75" thickBot="1">
      <c r="B80" s="237" t="s">
        <v>168</v>
      </c>
      <c r="C80" s="64" t="s">
        <v>93</v>
      </c>
      <c r="D80" s="64" t="s">
        <v>94</v>
      </c>
    </row>
    <row r="81" spans="2:4" ht="15" thickBot="1">
      <c r="B81" s="189" t="s">
        <v>6</v>
      </c>
      <c r="C81" s="225">
        <f>('CSAW AVG TO CSV print page'!C56+'CSAW AVG TO CSV print page'!E56+'CSAW AVG TO CSV print page'!G56+'CSAW AVG TO CSV print page'!I56+'CSAW AVG TO CSV print page'!K56+'CSAW AVG TO CSV print page'!M56)/6</f>
        <v>4.166666666666667E-12</v>
      </c>
      <c r="D81" s="114">
        <f>('CSAW AVG TO CSV print page'!D56+'CSAW AVG TO CSV print page'!F56+'CSAW AVG TO CSV print page'!H56+'CSAW AVG TO CSV print page'!J56+'CSAW AVG TO CSV print page'!L56+'CSAW AVG TO CSV print page'!N56)/6</f>
        <v>4.166666666666667E-12</v>
      </c>
    </row>
    <row r="82" spans="2:4" ht="15" thickBot="1">
      <c r="B82" s="189" t="s">
        <v>5</v>
      </c>
      <c r="C82" s="225">
        <f>('CSAW AVG TO CSV print page'!C57+'CSAW AVG TO CSV print page'!E57+'CSAW AVG TO CSV print page'!G57+'CSAW AVG TO CSV print page'!I57+'CSAW AVG TO CSV print page'!K57+'CSAW AVG TO CSV print page'!M57)/6</f>
        <v>0.9208333333333333</v>
      </c>
      <c r="D82" s="114">
        <f>('CSAW AVG TO CSV print page'!D57+'CSAW AVG TO CSV print page'!F57+'CSAW AVG TO CSV print page'!H57+'CSAW AVG TO CSV print page'!J57+'CSAW AVG TO CSV print page'!L57+'CSAW AVG TO CSV print page'!N57)/6</f>
        <v>0.46541666666666676</v>
      </c>
    </row>
    <row r="83" spans="2:4" ht="15" thickBot="1">
      <c r="B83" s="189" t="s">
        <v>3</v>
      </c>
      <c r="C83" s="225">
        <f>('CSAW AVG TO CSV print page'!C58+'CSAW AVG TO CSV print page'!E58+'CSAW AVG TO CSV print page'!G58+'CSAW AVG TO CSV print page'!I58+'CSAW AVG TO CSV print page'!K58+'CSAW AVG TO CSV print page'!M58)/6</f>
        <v>14.674999999999999</v>
      </c>
      <c r="D83" s="114">
        <f>('CSAW AVG TO CSV print page'!D58+'CSAW AVG TO CSV print page'!F58+'CSAW AVG TO CSV print page'!H58+'CSAW AVG TO CSV print page'!J58+'CSAW AVG TO CSV print page'!L58+'CSAW AVG TO CSV print page'!N58)/6</f>
        <v>17.09541666666667</v>
      </c>
    </row>
    <row r="84" spans="2:4" ht="15" thickBot="1">
      <c r="B84" s="189" t="s">
        <v>7</v>
      </c>
      <c r="C84" s="225">
        <f>('CSAW AVG TO CSV print page'!C59+'CSAW AVG TO CSV print page'!E59+'CSAW AVG TO CSV print page'!G59+'CSAW AVG TO CSV print page'!I59+'CSAW AVG TO CSV print page'!K59+'CSAW AVG TO CSV print page'!M59)/6</f>
        <v>0.7079166666666667</v>
      </c>
      <c r="D84" s="114">
        <f>('CSAW AVG TO CSV print page'!D59+'CSAW AVG TO CSV print page'!F59+'CSAW AVG TO CSV print page'!H59+'CSAW AVG TO CSV print page'!J59+'CSAW AVG TO CSV print page'!L59+'CSAW AVG TO CSV print page'!N59)/6</f>
        <v>2.525833333333334</v>
      </c>
    </row>
    <row r="85" spans="2:4" ht="15" thickBot="1">
      <c r="B85" s="189" t="s">
        <v>8</v>
      </c>
      <c r="C85" s="225">
        <f>('CSAW AVG TO CSV print page'!C60+'CSAW AVG TO CSV print page'!E60+'CSAW AVG TO CSV print page'!G60+'CSAW AVG TO CSV print page'!I60+'CSAW AVG TO CSV print page'!K60+'CSAW AVG TO CSV print page'!M60)/6</f>
        <v>16.42458333333333</v>
      </c>
      <c r="D85" s="114">
        <f>('CSAW AVG TO CSV print page'!D60+'CSAW AVG TO CSV print page'!F60+'CSAW AVG TO CSV print page'!H60+'CSAW AVG TO CSV print page'!J60+'CSAW AVG TO CSV print page'!L60+'CSAW AVG TO CSV print page'!N60)/6</f>
        <v>14.305833333333334</v>
      </c>
    </row>
    <row r="86" spans="2:4" ht="15" thickBot="1">
      <c r="B86" s="189" t="s">
        <v>9</v>
      </c>
      <c r="C86" s="225">
        <f>('CSAW AVG TO CSV print page'!C61+'CSAW AVG TO CSV print page'!E61+'CSAW AVG TO CSV print page'!G61+'CSAW AVG TO CSV print page'!I61+'CSAW AVG TO CSV print page'!K61+'CSAW AVG TO CSV print page'!M61)/6</f>
        <v>13.349166666666669</v>
      </c>
      <c r="D86" s="114">
        <f>('CSAW AVG TO CSV print page'!D61+'CSAW AVG TO CSV print page'!F61+'CSAW AVG TO CSV print page'!H61+'CSAW AVG TO CSV print page'!J61+'CSAW AVG TO CSV print page'!L61+'CSAW AVG TO CSV print page'!N61)/6</f>
        <v>13.770833333333334</v>
      </c>
    </row>
    <row r="87" spans="2:4" ht="15" thickBot="1">
      <c r="B87" s="202" t="s">
        <v>95</v>
      </c>
      <c r="C87" s="100">
        <f>('CSAW AVG TO CSV print page'!C62+'CSAW AVG TO CSV print page'!E62+'CSAW AVG TO CSV print page'!G62+'CSAW AVG TO CSV print page'!I62+'CSAW AVG TO CSV print page'!K62+'CSAW AVG TO CSV print page'!M62)/6</f>
        <v>46.07750000000417</v>
      </c>
      <c r="D87" s="100">
        <f>('CSAW AVG TO CSV print page'!D62+'CSAW AVG TO CSV print page'!F62+'CSAW AVG TO CSV print page'!H62+'CSAW AVG TO CSV print page'!J62+'CSAW AVG TO CSV print page'!L62+'CSAW AVG TO CSV print page'!N62)/6</f>
        <v>48.163333333337505</v>
      </c>
    </row>
    <row r="88" ht="15" thickBot="1"/>
    <row r="89" spans="2:4" ht="15.75" thickBot="1">
      <c r="B89" s="237" t="s">
        <v>56</v>
      </c>
      <c r="C89" s="64" t="s">
        <v>58</v>
      </c>
      <c r="D89" s="91" t="s">
        <v>57</v>
      </c>
    </row>
    <row r="90" spans="2:4" ht="15" thickBot="1">
      <c r="B90" s="189" t="s">
        <v>50</v>
      </c>
      <c r="C90" s="114">
        <f>'TAB-1 Enter Office Information'!C31</f>
        <v>4</v>
      </c>
      <c r="D90" s="245">
        <f>'TAB-1 Enter Office Information'!C32</f>
        <v>0.65</v>
      </c>
    </row>
    <row r="91" spans="2:4" ht="15" thickBot="1">
      <c r="B91" s="189" t="s">
        <v>51</v>
      </c>
      <c r="C91" s="114">
        <f>'TAB-1 Enter Office Information'!C33</f>
        <v>5.08</v>
      </c>
      <c r="D91" s="245">
        <f>'TAB-1 Enter Office Information'!C34</f>
        <v>0.2</v>
      </c>
    </row>
    <row r="92" spans="2:4" ht="15" thickBot="1">
      <c r="B92" s="189" t="s">
        <v>52</v>
      </c>
      <c r="C92" s="114">
        <f>'TAB-1 Enter Office Information'!C35</f>
        <v>6.5</v>
      </c>
      <c r="D92" s="245">
        <f>'TAB-1 Enter Office Information'!C36</f>
        <v>0.15</v>
      </c>
    </row>
    <row r="93" spans="2:4" ht="15" thickBot="1">
      <c r="B93" s="189" t="s">
        <v>53</v>
      </c>
      <c r="C93" s="114">
        <f>'TAB-1 Enter Office Information'!C37</f>
        <v>0</v>
      </c>
      <c r="D93" s="245">
        <f>'TAB-1 Enter Office Information'!C38</f>
        <v>0</v>
      </c>
    </row>
    <row r="94" spans="2:4" ht="15" thickBot="1">
      <c r="B94" s="189" t="s">
        <v>54</v>
      </c>
      <c r="C94" s="114">
        <f>'TAB-1 Enter Office Information'!C39</f>
        <v>0</v>
      </c>
      <c r="D94" s="245">
        <v>0</v>
      </c>
    </row>
    <row r="95" spans="2:4" ht="15" thickBot="1">
      <c r="B95" s="189" t="s">
        <v>55</v>
      </c>
      <c r="C95" s="114">
        <f>'TAB-1 Enter Office Information'!C41</f>
        <v>0</v>
      </c>
      <c r="D95" s="245">
        <f>'TAB-1 Enter Office Information'!C42</f>
        <v>0</v>
      </c>
    </row>
    <row r="96" spans="2:4" ht="15" thickBot="1">
      <c r="B96" s="189" t="s">
        <v>64</v>
      </c>
      <c r="C96" s="114">
        <f>'TAB-1 Enter Office Information'!C43</f>
        <v>0</v>
      </c>
      <c r="D96" s="245">
        <f>'TAB-1 Enter Office Information'!C44</f>
        <v>0</v>
      </c>
    </row>
    <row r="97" spans="2:4" ht="15" thickBot="1">
      <c r="B97" s="189" t="s">
        <v>65</v>
      </c>
      <c r="C97" s="114">
        <f>'TAB-1 Enter Office Information'!C45</f>
        <v>0</v>
      </c>
      <c r="D97" s="245">
        <f>'TAB-1 Enter Office Information'!C46</f>
        <v>0</v>
      </c>
    </row>
    <row r="98" spans="2:4" ht="15.75" thickBot="1">
      <c r="B98" s="413" t="s">
        <v>170</v>
      </c>
      <c r="C98" s="414"/>
      <c r="D98" s="233">
        <f>SUM(D90:D97)</f>
        <v>1</v>
      </c>
    </row>
  </sheetData>
  <sheetProtection password="D3EE" sheet="1" objects="1" scenarios="1" selectLockedCells="1"/>
  <mergeCells count="1">
    <mergeCell ref="B98:C98"/>
  </mergeCells>
  <hyperlinks>
    <hyperlink ref="B6" r:id="rId1" display="CSV - Facility Database Information"/>
    <hyperlink ref="B15" r:id="rId2" display="# of DELIVERIES - LDC 48 Earned Workhours (CSV information)"/>
    <hyperlink ref="B16" r:id="rId3" display="CSV Clerk/Mailhandler Complement Actual for each LDC "/>
    <hyperlink ref="B23" r:id="rId4" display="CSV Clerk/Mailhandler Complement Earned for each LDC "/>
    <hyperlink ref="B30" r:id="rId5" display="Mail Arrivial from P&amp;DC base upon SOP Plan"/>
    <hyperlink ref="B47" r:id="rId6" display="Employee(s) Information"/>
    <hyperlink ref="B3" r:id="rId7" display="Complement"/>
  </hyperlinks>
  <printOptions horizontalCentered="1" verticalCentered="1"/>
  <pageMargins left="0" right="0" top="0.25" bottom="0.25" header="0.3" footer="0.3"/>
  <pageSetup horizontalDpi="600" verticalDpi="600" orientation="portrait" scale="85" r:id="rId11"/>
  <drawing r:id="rId10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BH14"/>
  <sheetViews>
    <sheetView showGridLines="0" showRowColHeaders="0" tabSelected="1" zoomScalePageLayoutView="0" workbookViewId="0" topLeftCell="A1">
      <selection activeCell="C1" sqref="C1"/>
    </sheetView>
  </sheetViews>
  <sheetFormatPr defaultColWidth="9.140625" defaultRowHeight="15"/>
  <cols>
    <col min="1" max="1" width="1.7109375" style="58" customWidth="1"/>
    <col min="2" max="2" width="6.8515625" style="58" bestFit="1" customWidth="1"/>
    <col min="3" max="3" width="10.7109375" style="58" bestFit="1" customWidth="1"/>
    <col min="4" max="4" width="8.421875" style="58" bestFit="1" customWidth="1"/>
    <col min="5" max="5" width="12.00390625" style="58" bestFit="1" customWidth="1"/>
    <col min="6" max="6" width="9.28125" style="58" bestFit="1" customWidth="1"/>
    <col min="7" max="7" width="11.7109375" style="58" bestFit="1" customWidth="1"/>
    <col min="8" max="8" width="9.00390625" style="58" bestFit="1" customWidth="1"/>
    <col min="9" max="9" width="11.28125" style="58" bestFit="1" customWidth="1"/>
    <col min="10" max="10" width="9.00390625" style="58" bestFit="1" customWidth="1"/>
    <col min="11" max="11" width="11.7109375" style="58" bestFit="1" customWidth="1"/>
    <col min="12" max="12" width="8.28125" style="58" bestFit="1" customWidth="1"/>
    <col min="13" max="13" width="10.00390625" style="58" bestFit="1" customWidth="1"/>
    <col min="14" max="14" width="7.7109375" style="58" bestFit="1" customWidth="1"/>
    <col min="15" max="15" width="10.7109375" style="58" bestFit="1" customWidth="1"/>
    <col min="16" max="16" width="1.7109375" style="58" customWidth="1"/>
    <col min="17" max="17" width="6.8515625" style="58" bestFit="1" customWidth="1"/>
    <col min="18" max="18" width="10.7109375" style="58" bestFit="1" customWidth="1"/>
    <col min="19" max="19" width="8.421875" style="58" bestFit="1" customWidth="1"/>
    <col min="20" max="20" width="12.00390625" style="58" bestFit="1" customWidth="1"/>
    <col min="21" max="21" width="9.28125" style="58" bestFit="1" customWidth="1"/>
    <col min="22" max="22" width="11.7109375" style="58" bestFit="1" customWidth="1"/>
    <col min="23" max="23" width="9.00390625" style="58" bestFit="1" customWidth="1"/>
    <col min="24" max="24" width="11.28125" style="58" bestFit="1" customWidth="1"/>
    <col min="25" max="25" width="9.00390625" style="58" bestFit="1" customWidth="1"/>
    <col min="26" max="26" width="10.57421875" style="58" bestFit="1" customWidth="1"/>
    <col min="27" max="27" width="8.28125" style="58" bestFit="1" customWidth="1"/>
    <col min="28" max="28" width="10.00390625" style="58" bestFit="1" customWidth="1"/>
    <col min="29" max="29" width="7.7109375" style="58" bestFit="1" customWidth="1"/>
    <col min="30" max="30" width="10.7109375" style="58" bestFit="1" customWidth="1"/>
    <col min="31" max="31" width="1.7109375" style="58" customWidth="1"/>
    <col min="32" max="32" width="6.8515625" style="58" bestFit="1" customWidth="1"/>
    <col min="33" max="33" width="10.7109375" style="58" bestFit="1" customWidth="1"/>
    <col min="34" max="34" width="8.421875" style="58" bestFit="1" customWidth="1"/>
    <col min="35" max="35" width="12.00390625" style="58" bestFit="1" customWidth="1"/>
    <col min="36" max="36" width="9.28125" style="58" bestFit="1" customWidth="1"/>
    <col min="37" max="37" width="11.7109375" style="58" bestFit="1" customWidth="1"/>
    <col min="38" max="38" width="9.00390625" style="58" bestFit="1" customWidth="1"/>
    <col min="39" max="39" width="11.28125" style="58" bestFit="1" customWidth="1"/>
    <col min="40" max="40" width="9.00390625" style="58" bestFit="1" customWidth="1"/>
    <col min="41" max="41" width="10.57421875" style="58" bestFit="1" customWidth="1"/>
    <col min="42" max="42" width="8.28125" style="58" bestFit="1" customWidth="1"/>
    <col min="43" max="43" width="10.00390625" style="58" bestFit="1" customWidth="1"/>
    <col min="44" max="44" width="7.7109375" style="58" bestFit="1" customWidth="1"/>
    <col min="45" max="45" width="10.7109375" style="58" bestFit="1" customWidth="1"/>
    <col min="46" max="46" width="1.7109375" style="58" customWidth="1"/>
    <col min="47" max="47" width="6.8515625" style="58" bestFit="1" customWidth="1"/>
    <col min="48" max="48" width="10.7109375" style="58" bestFit="1" customWidth="1"/>
    <col min="49" max="49" width="8.421875" style="58" bestFit="1" customWidth="1"/>
    <col min="50" max="50" width="12.00390625" style="58" bestFit="1" customWidth="1"/>
    <col min="51" max="51" width="9.28125" style="58" bestFit="1" customWidth="1"/>
    <col min="52" max="52" width="11.7109375" style="58" bestFit="1" customWidth="1"/>
    <col min="53" max="53" width="9.00390625" style="58" bestFit="1" customWidth="1"/>
    <col min="54" max="54" width="11.28125" style="58" bestFit="1" customWidth="1"/>
    <col min="55" max="55" width="9.00390625" style="58" bestFit="1" customWidth="1"/>
    <col min="56" max="56" width="10.57421875" style="58" bestFit="1" customWidth="1"/>
    <col min="57" max="57" width="8.28125" style="58" bestFit="1" customWidth="1"/>
    <col min="58" max="58" width="10.00390625" style="58" bestFit="1" customWidth="1"/>
    <col min="59" max="59" width="7.7109375" style="58" bestFit="1" customWidth="1"/>
    <col min="60" max="60" width="10.7109375" style="58" bestFit="1" customWidth="1"/>
    <col min="61" max="16384" width="9.140625" style="58" customWidth="1"/>
  </cols>
  <sheetData>
    <row r="1" ht="15">
      <c r="C1" s="408" t="s">
        <v>229</v>
      </c>
    </row>
    <row r="2" ht="12.75"/>
    <row r="3" spans="2:47" ht="13.5" thickBot="1">
      <c r="B3" s="58" t="s">
        <v>152</v>
      </c>
      <c r="Q3" s="58" t="s">
        <v>153</v>
      </c>
      <c r="AF3" s="58" t="s">
        <v>154</v>
      </c>
      <c r="AU3" s="58" t="s">
        <v>155</v>
      </c>
    </row>
    <row r="4" spans="2:60" ht="13.5" thickBot="1">
      <c r="B4" s="420" t="s">
        <v>43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82"/>
      <c r="O4" s="216"/>
      <c r="Q4" s="420" t="s">
        <v>43</v>
      </c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82"/>
      <c r="AD4" s="216"/>
      <c r="AF4" s="420" t="s">
        <v>43</v>
      </c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82"/>
      <c r="AS4" s="216"/>
      <c r="AU4" s="420" t="s">
        <v>43</v>
      </c>
      <c r="AV4" s="421"/>
      <c r="AW4" s="421"/>
      <c r="AX4" s="421"/>
      <c r="AY4" s="421"/>
      <c r="AZ4" s="421"/>
      <c r="BA4" s="421"/>
      <c r="BB4" s="421"/>
      <c r="BC4" s="421"/>
      <c r="BD4" s="421"/>
      <c r="BE4" s="421"/>
      <c r="BF4" s="421"/>
      <c r="BG4" s="82"/>
      <c r="BH4" s="216"/>
    </row>
    <row r="5" spans="2:60" ht="13.5" thickBot="1">
      <c r="B5" s="201"/>
      <c r="C5" s="417" t="str">
        <f>'TAB-1 Enter Office Information'!C7</f>
        <v>35-1018</v>
      </c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9"/>
      <c r="O5" s="220"/>
      <c r="Q5" s="201"/>
      <c r="R5" s="417" t="str">
        <f>C5</f>
        <v>35-1018</v>
      </c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9"/>
      <c r="AD5" s="220"/>
      <c r="AF5" s="201"/>
      <c r="AG5" s="417" t="str">
        <f>R5</f>
        <v>35-1018</v>
      </c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9"/>
      <c r="AS5" s="220"/>
      <c r="AU5" s="201"/>
      <c r="AV5" s="417" t="str">
        <f>AG5</f>
        <v>35-1018</v>
      </c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9"/>
      <c r="BH5" s="220"/>
    </row>
    <row r="6" spans="2:60" ht="13.5" thickBot="1">
      <c r="B6" s="199"/>
      <c r="C6" s="422">
        <v>40600</v>
      </c>
      <c r="D6" s="423"/>
      <c r="E6" s="415">
        <f>C6+2</f>
        <v>40602</v>
      </c>
      <c r="F6" s="416"/>
      <c r="G6" s="415">
        <f>E6+1</f>
        <v>40603</v>
      </c>
      <c r="H6" s="416"/>
      <c r="I6" s="415">
        <f>G6+1</f>
        <v>40604</v>
      </c>
      <c r="J6" s="416"/>
      <c r="K6" s="415">
        <f>I6+1</f>
        <v>40605</v>
      </c>
      <c r="L6" s="416"/>
      <c r="M6" s="415">
        <f>K6+1</f>
        <v>40606</v>
      </c>
      <c r="N6" s="416"/>
      <c r="O6" s="220" t="s">
        <v>20</v>
      </c>
      <c r="Q6" s="199"/>
      <c r="R6" s="415">
        <f>M6+1</f>
        <v>40607</v>
      </c>
      <c r="S6" s="416"/>
      <c r="T6" s="415">
        <f>R6+2</f>
        <v>40609</v>
      </c>
      <c r="U6" s="416"/>
      <c r="V6" s="415">
        <f>T6+1</f>
        <v>40610</v>
      </c>
      <c r="W6" s="416"/>
      <c r="X6" s="415">
        <f>V6+1</f>
        <v>40611</v>
      </c>
      <c r="Y6" s="416"/>
      <c r="Z6" s="415">
        <f>X6+1</f>
        <v>40612</v>
      </c>
      <c r="AA6" s="416"/>
      <c r="AB6" s="415">
        <f>Z6+1</f>
        <v>40613</v>
      </c>
      <c r="AC6" s="416"/>
      <c r="AD6" s="220" t="s">
        <v>21</v>
      </c>
      <c r="AF6" s="199"/>
      <c r="AG6" s="415">
        <f>AB6+1</f>
        <v>40614</v>
      </c>
      <c r="AH6" s="416"/>
      <c r="AI6" s="415">
        <f>AG6+2</f>
        <v>40616</v>
      </c>
      <c r="AJ6" s="416"/>
      <c r="AK6" s="415">
        <f>AI6+1</f>
        <v>40617</v>
      </c>
      <c r="AL6" s="416"/>
      <c r="AM6" s="415">
        <f>AK6+1</f>
        <v>40618</v>
      </c>
      <c r="AN6" s="416"/>
      <c r="AO6" s="415">
        <f>AM6+1</f>
        <v>40619</v>
      </c>
      <c r="AP6" s="416"/>
      <c r="AQ6" s="415">
        <f>AO6+1</f>
        <v>40620</v>
      </c>
      <c r="AR6" s="416"/>
      <c r="AS6" s="220" t="s">
        <v>22</v>
      </c>
      <c r="AU6" s="199"/>
      <c r="AV6" s="415">
        <f>AQ6+1</f>
        <v>40621</v>
      </c>
      <c r="AW6" s="416"/>
      <c r="AX6" s="415">
        <f>AV6+2</f>
        <v>40623</v>
      </c>
      <c r="AY6" s="416"/>
      <c r="AZ6" s="415">
        <f>AX6+1</f>
        <v>40624</v>
      </c>
      <c r="BA6" s="416"/>
      <c r="BB6" s="415">
        <f>AZ6+1</f>
        <v>40625</v>
      </c>
      <c r="BC6" s="416"/>
      <c r="BD6" s="415">
        <f>BB6+1</f>
        <v>40626</v>
      </c>
      <c r="BE6" s="416"/>
      <c r="BF6" s="415">
        <f>BD6+1</f>
        <v>40627</v>
      </c>
      <c r="BG6" s="416"/>
      <c r="BH6" s="220" t="s">
        <v>23</v>
      </c>
    </row>
    <row r="7" spans="2:60" ht="13.5" thickBot="1">
      <c r="B7" s="198" t="s">
        <v>0</v>
      </c>
      <c r="C7" s="192" t="s">
        <v>79</v>
      </c>
      <c r="D7" s="220" t="s">
        <v>80</v>
      </c>
      <c r="E7" s="192" t="s">
        <v>81</v>
      </c>
      <c r="F7" s="220" t="s">
        <v>82</v>
      </c>
      <c r="G7" s="192" t="s">
        <v>83</v>
      </c>
      <c r="H7" s="220" t="s">
        <v>84</v>
      </c>
      <c r="I7" s="192" t="s">
        <v>85</v>
      </c>
      <c r="J7" s="220" t="s">
        <v>86</v>
      </c>
      <c r="K7" s="192" t="s">
        <v>156</v>
      </c>
      <c r="L7" s="220" t="s">
        <v>157</v>
      </c>
      <c r="M7" s="197" t="s">
        <v>88</v>
      </c>
      <c r="N7" s="192" t="s">
        <v>89</v>
      </c>
      <c r="O7" s="215"/>
      <c r="Q7" s="198" t="s">
        <v>0</v>
      </c>
      <c r="R7" s="192" t="s">
        <v>79</v>
      </c>
      <c r="S7" s="220" t="s">
        <v>80</v>
      </c>
      <c r="T7" s="192" t="s">
        <v>81</v>
      </c>
      <c r="U7" s="220" t="s">
        <v>82</v>
      </c>
      <c r="V7" s="192" t="s">
        <v>83</v>
      </c>
      <c r="W7" s="220" t="s">
        <v>84</v>
      </c>
      <c r="X7" s="192" t="s">
        <v>85</v>
      </c>
      <c r="Y7" s="220" t="s">
        <v>86</v>
      </c>
      <c r="Z7" s="192" t="s">
        <v>156</v>
      </c>
      <c r="AA7" s="220" t="s">
        <v>157</v>
      </c>
      <c r="AB7" s="197" t="s">
        <v>88</v>
      </c>
      <c r="AC7" s="192" t="s">
        <v>89</v>
      </c>
      <c r="AD7" s="215"/>
      <c r="AF7" s="198" t="s">
        <v>0</v>
      </c>
      <c r="AG7" s="192" t="s">
        <v>79</v>
      </c>
      <c r="AH7" s="220" t="s">
        <v>80</v>
      </c>
      <c r="AI7" s="192" t="s">
        <v>81</v>
      </c>
      <c r="AJ7" s="220" t="s">
        <v>82</v>
      </c>
      <c r="AK7" s="192" t="s">
        <v>83</v>
      </c>
      <c r="AL7" s="220" t="s">
        <v>84</v>
      </c>
      <c r="AM7" s="192" t="s">
        <v>85</v>
      </c>
      <c r="AN7" s="220" t="s">
        <v>86</v>
      </c>
      <c r="AO7" s="192" t="s">
        <v>156</v>
      </c>
      <c r="AP7" s="220" t="s">
        <v>157</v>
      </c>
      <c r="AQ7" s="197" t="s">
        <v>88</v>
      </c>
      <c r="AR7" s="192" t="s">
        <v>89</v>
      </c>
      <c r="AS7" s="215"/>
      <c r="AU7" s="198" t="s">
        <v>0</v>
      </c>
      <c r="AV7" s="192" t="s">
        <v>79</v>
      </c>
      <c r="AW7" s="220" t="s">
        <v>80</v>
      </c>
      <c r="AX7" s="192" t="s">
        <v>81</v>
      </c>
      <c r="AY7" s="220" t="s">
        <v>82</v>
      </c>
      <c r="AZ7" s="192" t="s">
        <v>83</v>
      </c>
      <c r="BA7" s="220" t="s">
        <v>84</v>
      </c>
      <c r="BB7" s="192" t="s">
        <v>85</v>
      </c>
      <c r="BC7" s="220" t="s">
        <v>86</v>
      </c>
      <c r="BD7" s="192" t="s">
        <v>156</v>
      </c>
      <c r="BE7" s="220" t="s">
        <v>157</v>
      </c>
      <c r="BF7" s="197" t="s">
        <v>88</v>
      </c>
      <c r="BG7" s="192" t="s">
        <v>89</v>
      </c>
      <c r="BH7" s="215"/>
    </row>
    <row r="8" spans="2:60" ht="15.75" thickBot="1">
      <c r="B8" s="76">
        <v>41</v>
      </c>
      <c r="C8" s="228">
        <v>1E-10</v>
      </c>
      <c r="D8" s="396">
        <v>1E-10</v>
      </c>
      <c r="E8" s="243">
        <v>0</v>
      </c>
      <c r="F8" s="244">
        <v>0</v>
      </c>
      <c r="G8" s="243">
        <v>0</v>
      </c>
      <c r="H8" s="244">
        <v>0</v>
      </c>
      <c r="I8" s="243">
        <v>0</v>
      </c>
      <c r="J8" s="244">
        <v>0</v>
      </c>
      <c r="K8" s="243">
        <v>0</v>
      </c>
      <c r="L8" s="244">
        <v>0</v>
      </c>
      <c r="M8" s="243">
        <v>0</v>
      </c>
      <c r="N8" s="244">
        <v>0</v>
      </c>
      <c r="O8" s="221" t="s">
        <v>24</v>
      </c>
      <c r="Q8" s="76">
        <v>41</v>
      </c>
      <c r="R8" s="243">
        <v>0</v>
      </c>
      <c r="S8" s="244">
        <v>0</v>
      </c>
      <c r="T8" s="243">
        <v>0</v>
      </c>
      <c r="U8" s="244">
        <v>0</v>
      </c>
      <c r="V8" s="243">
        <v>0</v>
      </c>
      <c r="W8" s="244">
        <v>0</v>
      </c>
      <c r="X8" s="243">
        <v>0</v>
      </c>
      <c r="Y8" s="244">
        <v>0</v>
      </c>
      <c r="Z8" s="243">
        <v>0</v>
      </c>
      <c r="AA8" s="244">
        <v>0</v>
      </c>
      <c r="AB8" s="243">
        <v>0</v>
      </c>
      <c r="AC8" s="244">
        <v>0</v>
      </c>
      <c r="AD8" s="221" t="s">
        <v>24</v>
      </c>
      <c r="AF8" s="76">
        <v>41</v>
      </c>
      <c r="AG8" s="243">
        <v>0</v>
      </c>
      <c r="AH8" s="244">
        <v>0</v>
      </c>
      <c r="AI8" s="243">
        <v>0</v>
      </c>
      <c r="AJ8" s="244">
        <v>0</v>
      </c>
      <c r="AK8" s="243">
        <v>0</v>
      </c>
      <c r="AL8" s="244">
        <v>0</v>
      </c>
      <c r="AM8" s="243">
        <v>0</v>
      </c>
      <c r="AN8" s="244">
        <v>0</v>
      </c>
      <c r="AO8" s="243">
        <v>0</v>
      </c>
      <c r="AP8" s="244">
        <v>0</v>
      </c>
      <c r="AQ8" s="243">
        <v>0</v>
      </c>
      <c r="AR8" s="244">
        <v>0</v>
      </c>
      <c r="AS8" s="221" t="s">
        <v>24</v>
      </c>
      <c r="AU8" s="76">
        <v>41</v>
      </c>
      <c r="AV8" s="243">
        <v>0</v>
      </c>
      <c r="AW8" s="244">
        <v>0</v>
      </c>
      <c r="AX8" s="243">
        <v>0</v>
      </c>
      <c r="AY8" s="244">
        <v>0</v>
      </c>
      <c r="AZ8" s="243">
        <v>0</v>
      </c>
      <c r="BA8" s="244">
        <v>0</v>
      </c>
      <c r="BB8" s="243">
        <v>0</v>
      </c>
      <c r="BC8" s="244">
        <v>0</v>
      </c>
      <c r="BD8" s="243">
        <v>0</v>
      </c>
      <c r="BE8" s="244">
        <v>0</v>
      </c>
      <c r="BF8" s="243">
        <v>0</v>
      </c>
      <c r="BG8" s="244">
        <v>0</v>
      </c>
      <c r="BH8" s="221" t="s">
        <v>24</v>
      </c>
    </row>
    <row r="9" spans="2:60" ht="15.75" thickBot="1">
      <c r="B9" s="76">
        <v>42</v>
      </c>
      <c r="C9" s="243">
        <v>0.93</v>
      </c>
      <c r="D9" s="244">
        <v>0.36</v>
      </c>
      <c r="E9" s="243">
        <v>1.1</v>
      </c>
      <c r="F9" s="244">
        <v>0.64</v>
      </c>
      <c r="G9" s="243">
        <v>0.88</v>
      </c>
      <c r="H9" s="244">
        <v>0</v>
      </c>
      <c r="I9" s="243">
        <v>0.77</v>
      </c>
      <c r="J9" s="244">
        <v>0.53</v>
      </c>
      <c r="K9" s="243">
        <v>0.82</v>
      </c>
      <c r="L9" s="244">
        <v>0.17</v>
      </c>
      <c r="M9" s="243">
        <v>0.99</v>
      </c>
      <c r="N9" s="244">
        <v>1.19</v>
      </c>
      <c r="O9" s="218" t="s">
        <v>26</v>
      </c>
      <c r="Q9" s="76">
        <v>42</v>
      </c>
      <c r="R9" s="243">
        <v>0.93</v>
      </c>
      <c r="S9" s="244">
        <v>0.57</v>
      </c>
      <c r="T9" s="243">
        <v>1.1</v>
      </c>
      <c r="U9" s="244">
        <v>0.65</v>
      </c>
      <c r="V9" s="243">
        <v>0.88</v>
      </c>
      <c r="W9" s="244">
        <v>0.37</v>
      </c>
      <c r="X9" s="243">
        <v>0.77</v>
      </c>
      <c r="Y9" s="244">
        <v>0</v>
      </c>
      <c r="Z9" s="243">
        <v>0.82</v>
      </c>
      <c r="AA9" s="244">
        <v>0.77</v>
      </c>
      <c r="AB9" s="243">
        <v>0.99</v>
      </c>
      <c r="AC9" s="244">
        <v>0.71</v>
      </c>
      <c r="AD9" s="218" t="s">
        <v>26</v>
      </c>
      <c r="AF9" s="76">
        <v>42</v>
      </c>
      <c r="AG9" s="243">
        <v>0.93</v>
      </c>
      <c r="AH9" s="244">
        <v>0.49</v>
      </c>
      <c r="AI9" s="243">
        <v>1.1</v>
      </c>
      <c r="AJ9" s="244">
        <v>0.55</v>
      </c>
      <c r="AK9" s="243">
        <v>0.88</v>
      </c>
      <c r="AL9" s="244">
        <v>1.4</v>
      </c>
      <c r="AM9" s="243">
        <v>0.77</v>
      </c>
      <c r="AN9" s="244">
        <v>0</v>
      </c>
      <c r="AO9" s="243">
        <v>0.82</v>
      </c>
      <c r="AP9" s="244">
        <v>0.76</v>
      </c>
      <c r="AQ9" s="243">
        <v>0.99</v>
      </c>
      <c r="AR9" s="244">
        <v>0.52</v>
      </c>
      <c r="AS9" s="218" t="s">
        <v>26</v>
      </c>
      <c r="AU9" s="76">
        <v>42</v>
      </c>
      <c r="AV9" s="243">
        <v>0.96</v>
      </c>
      <c r="AW9" s="244">
        <v>0</v>
      </c>
      <c r="AX9" s="243">
        <v>1.13</v>
      </c>
      <c r="AY9" s="244">
        <v>0.32</v>
      </c>
      <c r="AZ9" s="243">
        <v>0.9</v>
      </c>
      <c r="BA9" s="244">
        <v>0.39</v>
      </c>
      <c r="BB9" s="243">
        <v>0.79</v>
      </c>
      <c r="BC9" s="244">
        <v>0</v>
      </c>
      <c r="BD9" s="243">
        <v>0.84</v>
      </c>
      <c r="BE9" s="244">
        <v>0.15</v>
      </c>
      <c r="BF9" s="243">
        <v>1.01</v>
      </c>
      <c r="BG9" s="244">
        <v>0.63</v>
      </c>
      <c r="BH9" s="218" t="s">
        <v>26</v>
      </c>
    </row>
    <row r="10" spans="2:60" ht="15.75" thickBot="1">
      <c r="B10" s="76">
        <v>43</v>
      </c>
      <c r="C10" s="243">
        <v>18.48</v>
      </c>
      <c r="D10" s="244">
        <v>15.04</v>
      </c>
      <c r="E10" s="243">
        <v>21.88</v>
      </c>
      <c r="F10" s="244">
        <v>27.06</v>
      </c>
      <c r="G10" s="243">
        <v>12.38</v>
      </c>
      <c r="H10" s="244">
        <v>19.21</v>
      </c>
      <c r="I10" s="243">
        <v>13.47</v>
      </c>
      <c r="J10" s="244">
        <v>19.15</v>
      </c>
      <c r="K10" s="243">
        <v>13.39</v>
      </c>
      <c r="L10" s="244">
        <v>17.2</v>
      </c>
      <c r="M10" s="243">
        <v>14.53</v>
      </c>
      <c r="N10" s="244">
        <v>16.6</v>
      </c>
      <c r="O10" s="219">
        <f>C14+E14+G14+I14+K14+M14</f>
        <v>291.5900000001</v>
      </c>
      <c r="Q10" s="76">
        <v>43</v>
      </c>
      <c r="R10" s="243">
        <v>16.1</v>
      </c>
      <c r="S10" s="244">
        <v>20.69</v>
      </c>
      <c r="T10" s="243">
        <v>18.41</v>
      </c>
      <c r="U10" s="244">
        <v>22.04</v>
      </c>
      <c r="V10" s="243">
        <v>11.91</v>
      </c>
      <c r="W10" s="244">
        <v>10.7</v>
      </c>
      <c r="X10" s="243">
        <v>12.41</v>
      </c>
      <c r="Y10" s="244">
        <v>13.83</v>
      </c>
      <c r="Z10" s="243">
        <v>12.84</v>
      </c>
      <c r="AA10" s="244">
        <v>11.88</v>
      </c>
      <c r="AB10" s="243">
        <v>14.35</v>
      </c>
      <c r="AC10" s="244">
        <v>15.93</v>
      </c>
      <c r="AD10" s="219">
        <f>R14+T14+V14+X14+Z14+AB14</f>
        <v>273.06</v>
      </c>
      <c r="AF10" s="76">
        <v>43</v>
      </c>
      <c r="AG10" s="243">
        <v>14.14</v>
      </c>
      <c r="AH10" s="244">
        <v>17.03</v>
      </c>
      <c r="AI10" s="243">
        <v>19.05</v>
      </c>
      <c r="AJ10" s="244">
        <v>20.77</v>
      </c>
      <c r="AK10" s="243">
        <v>12.31</v>
      </c>
      <c r="AL10" s="244">
        <v>16.2</v>
      </c>
      <c r="AM10" s="243">
        <v>13.15</v>
      </c>
      <c r="AN10" s="244">
        <v>20.6</v>
      </c>
      <c r="AO10" s="243">
        <v>13.86</v>
      </c>
      <c r="AP10" s="244">
        <v>14.85</v>
      </c>
      <c r="AQ10" s="243">
        <v>14.14</v>
      </c>
      <c r="AR10" s="244">
        <v>15.58</v>
      </c>
      <c r="AS10" s="219">
        <f>AG14+AI14+AK14+AM14+AO14+AQ14</f>
        <v>277.42999999999995</v>
      </c>
      <c r="AU10" s="76">
        <v>43</v>
      </c>
      <c r="AV10" s="243">
        <v>13.86</v>
      </c>
      <c r="AW10" s="244">
        <v>17.56</v>
      </c>
      <c r="AX10" s="243">
        <v>17.8</v>
      </c>
      <c r="AY10" s="244">
        <v>17.49</v>
      </c>
      <c r="AZ10" s="243">
        <v>11.99</v>
      </c>
      <c r="BA10" s="244">
        <v>13.12</v>
      </c>
      <c r="BB10" s="243">
        <v>14.22</v>
      </c>
      <c r="BC10" s="244">
        <v>17.19</v>
      </c>
      <c r="BD10" s="243">
        <v>13.1</v>
      </c>
      <c r="BE10" s="244">
        <v>15.17</v>
      </c>
      <c r="BF10" s="243">
        <v>14.43</v>
      </c>
      <c r="BG10" s="244">
        <v>15.4</v>
      </c>
      <c r="BH10" s="219">
        <f>AV14+AX14+AZ14+BB14+BD14+BF14</f>
        <v>263.78000000000003</v>
      </c>
    </row>
    <row r="11" spans="2:60" ht="15.75" thickBot="1">
      <c r="B11" s="76">
        <v>44</v>
      </c>
      <c r="C11" s="243">
        <v>0.68</v>
      </c>
      <c r="D11" s="244">
        <v>1.41</v>
      </c>
      <c r="E11" s="243">
        <v>1.11</v>
      </c>
      <c r="F11" s="244">
        <v>5.18</v>
      </c>
      <c r="G11" s="243">
        <v>0.61</v>
      </c>
      <c r="H11" s="244">
        <v>2.37</v>
      </c>
      <c r="I11" s="243">
        <v>0.73</v>
      </c>
      <c r="J11" s="244">
        <v>2.2</v>
      </c>
      <c r="K11" s="243">
        <v>0.76</v>
      </c>
      <c r="L11" s="244">
        <v>2.77</v>
      </c>
      <c r="M11" s="243">
        <v>0.7</v>
      </c>
      <c r="N11" s="244">
        <v>1.89</v>
      </c>
      <c r="O11" s="218" t="s">
        <v>25</v>
      </c>
      <c r="Q11" s="76">
        <v>44</v>
      </c>
      <c r="R11" s="243">
        <v>0.77</v>
      </c>
      <c r="S11" s="244">
        <v>4.13</v>
      </c>
      <c r="T11" s="243">
        <v>0.95</v>
      </c>
      <c r="U11" s="244">
        <v>2.41</v>
      </c>
      <c r="V11" s="243">
        <v>0.52</v>
      </c>
      <c r="W11" s="244">
        <v>1.51</v>
      </c>
      <c r="X11" s="243">
        <v>0.5</v>
      </c>
      <c r="Y11" s="244">
        <v>1.59</v>
      </c>
      <c r="Z11" s="243">
        <v>0.69</v>
      </c>
      <c r="AA11" s="244">
        <v>2.18</v>
      </c>
      <c r="AB11" s="243">
        <v>0.63</v>
      </c>
      <c r="AC11" s="244">
        <v>2.06</v>
      </c>
      <c r="AD11" s="218" t="s">
        <v>25</v>
      </c>
      <c r="AF11" s="76">
        <v>44</v>
      </c>
      <c r="AG11" s="243">
        <v>0.65</v>
      </c>
      <c r="AH11" s="244">
        <v>1.36</v>
      </c>
      <c r="AI11" s="243">
        <v>1.07</v>
      </c>
      <c r="AJ11" s="244">
        <v>3.16</v>
      </c>
      <c r="AK11" s="243">
        <v>0.56</v>
      </c>
      <c r="AL11" s="244">
        <v>1.69</v>
      </c>
      <c r="AM11" s="243">
        <v>0.52</v>
      </c>
      <c r="AN11" s="244">
        <v>1.88</v>
      </c>
      <c r="AO11" s="243">
        <v>0.62</v>
      </c>
      <c r="AP11" s="244">
        <v>2.36</v>
      </c>
      <c r="AQ11" s="243">
        <v>0.74</v>
      </c>
      <c r="AR11" s="244">
        <v>2.15</v>
      </c>
      <c r="AS11" s="218" t="s">
        <v>25</v>
      </c>
      <c r="AU11" s="76">
        <v>44</v>
      </c>
      <c r="AV11" s="243">
        <v>0.69</v>
      </c>
      <c r="AW11" s="244">
        <v>7.08</v>
      </c>
      <c r="AX11" s="243">
        <v>0.97</v>
      </c>
      <c r="AY11" s="244">
        <v>2.7</v>
      </c>
      <c r="AZ11" s="243">
        <v>0.56</v>
      </c>
      <c r="BA11" s="244">
        <v>2.62</v>
      </c>
      <c r="BB11" s="243">
        <v>0.57</v>
      </c>
      <c r="BC11" s="244">
        <v>2.31</v>
      </c>
      <c r="BD11" s="243">
        <v>0.63</v>
      </c>
      <c r="BE11" s="244">
        <v>1.43</v>
      </c>
      <c r="BF11" s="243">
        <v>0.76</v>
      </c>
      <c r="BG11" s="244">
        <v>2.18</v>
      </c>
      <c r="BH11" s="218" t="s">
        <v>25</v>
      </c>
    </row>
    <row r="12" spans="2:60" ht="15.75" thickBot="1">
      <c r="B12" s="76">
        <v>45</v>
      </c>
      <c r="C12" s="243">
        <v>18.14</v>
      </c>
      <c r="D12" s="244">
        <v>16.09</v>
      </c>
      <c r="E12" s="243">
        <v>21.05</v>
      </c>
      <c r="F12" s="244">
        <v>16.31</v>
      </c>
      <c r="G12" s="243">
        <v>19.98</v>
      </c>
      <c r="H12" s="244">
        <v>16.23</v>
      </c>
      <c r="I12" s="243">
        <v>18.01</v>
      </c>
      <c r="J12" s="244">
        <v>18.12</v>
      </c>
      <c r="K12" s="243">
        <v>15.09</v>
      </c>
      <c r="L12" s="244">
        <v>13.74</v>
      </c>
      <c r="M12" s="243">
        <v>15.04</v>
      </c>
      <c r="N12" s="244">
        <v>12.81</v>
      </c>
      <c r="O12" s="219">
        <f>D14+F14+H14+J14+L14+N14</f>
        <v>306.1400000001</v>
      </c>
      <c r="Q12" s="76">
        <v>45</v>
      </c>
      <c r="R12" s="243">
        <v>14.13</v>
      </c>
      <c r="S12" s="244">
        <v>11.56</v>
      </c>
      <c r="T12" s="243">
        <v>21.62</v>
      </c>
      <c r="U12" s="244">
        <v>17.5</v>
      </c>
      <c r="V12" s="243">
        <v>16.49</v>
      </c>
      <c r="W12" s="244">
        <v>14.19</v>
      </c>
      <c r="X12" s="243">
        <v>14.23</v>
      </c>
      <c r="Y12" s="244">
        <v>17.57</v>
      </c>
      <c r="Z12" s="243">
        <v>15.26</v>
      </c>
      <c r="AA12" s="244">
        <v>15.06</v>
      </c>
      <c r="AB12" s="243">
        <v>15.69</v>
      </c>
      <c r="AC12" s="244">
        <v>12.64</v>
      </c>
      <c r="AD12" s="219">
        <f>S14+U14+W14+Y14+AA14+AC14</f>
        <v>288.24</v>
      </c>
      <c r="AF12" s="76">
        <v>45</v>
      </c>
      <c r="AG12" s="243">
        <v>15.28</v>
      </c>
      <c r="AH12" s="244">
        <v>11.95</v>
      </c>
      <c r="AI12" s="243">
        <v>19.98</v>
      </c>
      <c r="AJ12" s="244">
        <v>13.47</v>
      </c>
      <c r="AK12" s="243">
        <v>19.12</v>
      </c>
      <c r="AL12" s="244">
        <v>14.4</v>
      </c>
      <c r="AM12" s="243">
        <v>15.68</v>
      </c>
      <c r="AN12" s="244">
        <v>10.4</v>
      </c>
      <c r="AO12" s="243">
        <v>13.76</v>
      </c>
      <c r="AP12" s="244">
        <v>15.48</v>
      </c>
      <c r="AQ12" s="243">
        <v>17.18</v>
      </c>
      <c r="AR12" s="244">
        <v>13.94</v>
      </c>
      <c r="AS12" s="219">
        <f>AH14+AJ14+AL14+AN14+AP14+AR14</f>
        <v>285.49</v>
      </c>
      <c r="AU12" s="76">
        <v>45</v>
      </c>
      <c r="AV12" s="243">
        <v>12.43</v>
      </c>
      <c r="AW12" s="244">
        <v>5.26</v>
      </c>
      <c r="AX12" s="243">
        <v>21.19</v>
      </c>
      <c r="AY12" s="244">
        <v>18.64</v>
      </c>
      <c r="AZ12" s="243">
        <v>14.18</v>
      </c>
      <c r="BA12" s="244">
        <v>15.97</v>
      </c>
      <c r="BB12" s="243">
        <v>11.75</v>
      </c>
      <c r="BC12" s="244">
        <v>14.96</v>
      </c>
      <c r="BD12" s="243">
        <v>12.47</v>
      </c>
      <c r="BE12" s="244">
        <v>12.08</v>
      </c>
      <c r="BF12" s="243">
        <v>16.44</v>
      </c>
      <c r="BG12" s="244">
        <v>14.97</v>
      </c>
      <c r="BH12" s="219">
        <f>AW14+AY14+BA14+BC14+BE14+BG14</f>
        <v>276.05</v>
      </c>
    </row>
    <row r="13" spans="2:60" ht="15.75" thickBot="1">
      <c r="B13" s="76">
        <v>48</v>
      </c>
      <c r="C13" s="243">
        <v>13.61</v>
      </c>
      <c r="D13" s="244">
        <v>8.04</v>
      </c>
      <c r="E13" s="243">
        <v>16.02</v>
      </c>
      <c r="F13" s="244">
        <v>12.65</v>
      </c>
      <c r="G13" s="243">
        <v>12.81</v>
      </c>
      <c r="H13" s="244">
        <v>14.02</v>
      </c>
      <c r="I13" s="243">
        <v>11.21</v>
      </c>
      <c r="J13" s="244">
        <v>18.57</v>
      </c>
      <c r="K13" s="243">
        <v>12.01</v>
      </c>
      <c r="L13" s="244">
        <v>16.08</v>
      </c>
      <c r="M13" s="243">
        <v>14.41</v>
      </c>
      <c r="N13" s="244">
        <v>10.51</v>
      </c>
      <c r="O13" s="215"/>
      <c r="Q13" s="76">
        <v>48</v>
      </c>
      <c r="R13" s="243">
        <v>13.61</v>
      </c>
      <c r="S13" s="244">
        <v>5.28</v>
      </c>
      <c r="T13" s="243">
        <v>16.02</v>
      </c>
      <c r="U13" s="244">
        <v>12.78</v>
      </c>
      <c r="V13" s="243">
        <v>12.81</v>
      </c>
      <c r="W13" s="244">
        <v>21.23</v>
      </c>
      <c r="X13" s="243">
        <v>11.21</v>
      </c>
      <c r="Y13" s="244">
        <v>17.03</v>
      </c>
      <c r="Z13" s="243">
        <v>12.01</v>
      </c>
      <c r="AA13" s="244">
        <v>19.92</v>
      </c>
      <c r="AB13" s="243">
        <v>14.41</v>
      </c>
      <c r="AC13" s="244">
        <v>11.46</v>
      </c>
      <c r="AD13" s="215"/>
      <c r="AF13" s="76">
        <v>48</v>
      </c>
      <c r="AG13" s="243">
        <v>13.62</v>
      </c>
      <c r="AH13" s="244">
        <v>11.08</v>
      </c>
      <c r="AI13" s="243">
        <v>16.03</v>
      </c>
      <c r="AJ13" s="244">
        <v>18.95</v>
      </c>
      <c r="AK13" s="243">
        <v>12.82</v>
      </c>
      <c r="AL13" s="244">
        <v>14.35</v>
      </c>
      <c r="AM13" s="243">
        <v>11.22</v>
      </c>
      <c r="AN13" s="244">
        <v>12.61</v>
      </c>
      <c r="AO13" s="243">
        <v>12.02</v>
      </c>
      <c r="AP13" s="244">
        <v>16.44</v>
      </c>
      <c r="AQ13" s="243">
        <v>14.42</v>
      </c>
      <c r="AR13" s="244">
        <v>11.07</v>
      </c>
      <c r="AS13" s="215"/>
      <c r="AU13" s="76">
        <v>48</v>
      </c>
      <c r="AV13" s="243">
        <v>13.62</v>
      </c>
      <c r="AW13" s="244">
        <v>6.74</v>
      </c>
      <c r="AX13" s="243">
        <v>16.02</v>
      </c>
      <c r="AY13" s="244">
        <v>14.37</v>
      </c>
      <c r="AZ13" s="243">
        <v>12.82</v>
      </c>
      <c r="BA13" s="244">
        <v>15.9</v>
      </c>
      <c r="BB13" s="243">
        <v>11.21</v>
      </c>
      <c r="BC13" s="244">
        <v>13.81</v>
      </c>
      <c r="BD13" s="243">
        <v>12.02</v>
      </c>
      <c r="BE13" s="244">
        <v>14.92</v>
      </c>
      <c r="BF13" s="243">
        <v>14.42</v>
      </c>
      <c r="BG13" s="244">
        <v>12.69</v>
      </c>
      <c r="BH13" s="215"/>
    </row>
    <row r="14" spans="2:60" ht="13.5" thickBot="1">
      <c r="B14" s="96" t="s">
        <v>1</v>
      </c>
      <c r="C14" s="222">
        <f>SUM(C8:C13)</f>
        <v>51.840000000100005</v>
      </c>
      <c r="D14" s="222">
        <f>SUM(D8:D13)</f>
        <v>40.94000000009999</v>
      </c>
      <c r="E14" s="222">
        <f aca="true" t="shared" si="0" ref="E14:N14">SUM(E8:E13)</f>
        <v>61.16</v>
      </c>
      <c r="F14" s="222">
        <f t="shared" si="0"/>
        <v>61.839999999999996</v>
      </c>
      <c r="G14" s="222">
        <f t="shared" si="0"/>
        <v>46.660000000000004</v>
      </c>
      <c r="H14" s="222">
        <f t="shared" si="0"/>
        <v>51.83</v>
      </c>
      <c r="I14" s="222">
        <f t="shared" si="0"/>
        <v>44.190000000000005</v>
      </c>
      <c r="J14" s="222">
        <f t="shared" si="0"/>
        <v>58.57</v>
      </c>
      <c r="K14" s="222">
        <f t="shared" si="0"/>
        <v>42.07</v>
      </c>
      <c r="L14" s="222">
        <f t="shared" si="0"/>
        <v>49.96</v>
      </c>
      <c r="M14" s="222">
        <f>SUM(M8:M13)</f>
        <v>45.67</v>
      </c>
      <c r="N14" s="222">
        <f t="shared" si="0"/>
        <v>43</v>
      </c>
      <c r="O14" s="217"/>
      <c r="Q14" s="96" t="s">
        <v>1</v>
      </c>
      <c r="R14" s="222">
        <f>SUM(R8:R13)</f>
        <v>45.54</v>
      </c>
      <c r="S14" s="222">
        <f>SUM(S8:S13)</f>
        <v>42.230000000000004</v>
      </c>
      <c r="T14" s="222">
        <f aca="true" t="shared" si="1" ref="T14:AA14">SUM(T8:T13)</f>
        <v>58.099999999999994</v>
      </c>
      <c r="U14" s="222">
        <f t="shared" si="1"/>
        <v>55.379999999999995</v>
      </c>
      <c r="V14" s="222">
        <f t="shared" si="1"/>
        <v>42.61</v>
      </c>
      <c r="W14" s="222">
        <f t="shared" si="1"/>
        <v>48</v>
      </c>
      <c r="X14" s="222">
        <f t="shared" si="1"/>
        <v>39.120000000000005</v>
      </c>
      <c r="Y14" s="222">
        <f t="shared" si="1"/>
        <v>50.02</v>
      </c>
      <c r="Z14" s="222">
        <f t="shared" si="1"/>
        <v>41.62</v>
      </c>
      <c r="AA14" s="222">
        <f t="shared" si="1"/>
        <v>49.81</v>
      </c>
      <c r="AB14" s="222">
        <f>SUM(AB8:AB13)</f>
        <v>46.07</v>
      </c>
      <c r="AC14" s="222">
        <f>SUM(AC8:AC13)</f>
        <v>42.8</v>
      </c>
      <c r="AD14" s="217"/>
      <c r="AF14" s="96" t="s">
        <v>1</v>
      </c>
      <c r="AG14" s="222">
        <f>SUM(AG8:AG13)</f>
        <v>44.62</v>
      </c>
      <c r="AH14" s="222">
        <f>SUM(AH8:AH13)</f>
        <v>41.91</v>
      </c>
      <c r="AI14" s="222">
        <f aca="true" t="shared" si="2" ref="AI14:AP14">SUM(AI8:AI13)</f>
        <v>57.230000000000004</v>
      </c>
      <c r="AJ14" s="222">
        <f t="shared" si="2"/>
        <v>56.900000000000006</v>
      </c>
      <c r="AK14" s="222">
        <f t="shared" si="2"/>
        <v>45.690000000000005</v>
      </c>
      <c r="AL14" s="222">
        <f t="shared" si="2"/>
        <v>48.04</v>
      </c>
      <c r="AM14" s="222">
        <f t="shared" si="2"/>
        <v>41.339999999999996</v>
      </c>
      <c r="AN14" s="222">
        <f t="shared" si="2"/>
        <v>45.49</v>
      </c>
      <c r="AO14" s="222">
        <f t="shared" si="2"/>
        <v>41.08</v>
      </c>
      <c r="AP14" s="222">
        <f t="shared" si="2"/>
        <v>49.89</v>
      </c>
      <c r="AQ14" s="222">
        <f>SUM(AQ8:AQ13)</f>
        <v>47.47</v>
      </c>
      <c r="AR14" s="222">
        <f>SUM(AR8:AR13)</f>
        <v>43.26</v>
      </c>
      <c r="AS14" s="217"/>
      <c r="AU14" s="96" t="s">
        <v>1</v>
      </c>
      <c r="AV14" s="222">
        <f>SUM(AV8:AV13)</f>
        <v>41.559999999999995</v>
      </c>
      <c r="AW14" s="222">
        <f>SUM(AW8:AW13)</f>
        <v>36.64</v>
      </c>
      <c r="AX14" s="222">
        <f aca="true" t="shared" si="3" ref="AX14:BE14">SUM(AX8:AX13)</f>
        <v>57.11</v>
      </c>
      <c r="AY14" s="222">
        <f t="shared" si="3"/>
        <v>53.519999999999996</v>
      </c>
      <c r="AZ14" s="222">
        <f t="shared" si="3"/>
        <v>40.45</v>
      </c>
      <c r="BA14" s="222">
        <f t="shared" si="3"/>
        <v>48</v>
      </c>
      <c r="BB14" s="222">
        <f t="shared" si="3"/>
        <v>38.540000000000006</v>
      </c>
      <c r="BC14" s="222">
        <f t="shared" si="3"/>
        <v>48.27</v>
      </c>
      <c r="BD14" s="222">
        <f t="shared" si="3"/>
        <v>39.06</v>
      </c>
      <c r="BE14" s="222">
        <f t="shared" si="3"/>
        <v>43.75</v>
      </c>
      <c r="BF14" s="222">
        <f>SUM(BF8:BF13)</f>
        <v>47.06</v>
      </c>
      <c r="BG14" s="222">
        <f>SUM(BG8:BG13)</f>
        <v>45.87</v>
      </c>
      <c r="BH14" s="217"/>
    </row>
  </sheetData>
  <sheetProtection password="D3EE" sheet="1" objects="1" scenarios="1" selectLockedCells="1"/>
  <mergeCells count="32">
    <mergeCell ref="B4:M4"/>
    <mergeCell ref="C5:N5"/>
    <mergeCell ref="C6:D6"/>
    <mergeCell ref="E6:F6"/>
    <mergeCell ref="G6:H6"/>
    <mergeCell ref="I6:J6"/>
    <mergeCell ref="K6:L6"/>
    <mergeCell ref="M6:N6"/>
    <mergeCell ref="AB6:AC6"/>
    <mergeCell ref="AG6:AH6"/>
    <mergeCell ref="AI6:AJ6"/>
    <mergeCell ref="AK6:AL6"/>
    <mergeCell ref="AM6:AN6"/>
    <mergeCell ref="R6:S6"/>
    <mergeCell ref="T6:U6"/>
    <mergeCell ref="V6:W6"/>
    <mergeCell ref="X6:Y6"/>
    <mergeCell ref="Z6:AA6"/>
    <mergeCell ref="AU4:BF4"/>
    <mergeCell ref="AF4:AQ4"/>
    <mergeCell ref="AG5:AR5"/>
    <mergeCell ref="Q4:AB4"/>
    <mergeCell ref="R5:AC5"/>
    <mergeCell ref="AO6:AP6"/>
    <mergeCell ref="AV5:BG5"/>
    <mergeCell ref="AV6:AW6"/>
    <mergeCell ref="AX6:AY6"/>
    <mergeCell ref="AZ6:BA6"/>
    <mergeCell ref="BB6:BC6"/>
    <mergeCell ref="BD6:BE6"/>
    <mergeCell ref="BF6:BG6"/>
    <mergeCell ref="AQ6:AR6"/>
  </mergeCells>
  <hyperlinks>
    <hyperlink ref="C1" location="'CSAW AVG TO CSV print page'!A1" display="hyperlink"/>
  </hyperlinks>
  <printOptions horizontalCentered="1" verticalCentered="1"/>
  <pageMargins left="0" right="0" top="0.75" bottom="0.75" header="0.3" footer="0.3"/>
  <pageSetup horizontalDpi="600" verticalDpi="600" orientation="landscape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R8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5"/>
  <cols>
    <col min="1" max="1" width="0.71875" style="2" customWidth="1"/>
    <col min="2" max="2" width="9.8515625" style="2" bestFit="1" customWidth="1"/>
    <col min="3" max="3" width="12.28125" style="2" bestFit="1" customWidth="1"/>
    <col min="4" max="4" width="12.00390625" style="2" bestFit="1" customWidth="1"/>
    <col min="5" max="5" width="13.28125" style="2" bestFit="1" customWidth="1"/>
    <col min="6" max="6" width="12.8515625" style="2" bestFit="1" customWidth="1"/>
    <col min="7" max="7" width="13.7109375" style="2" bestFit="1" customWidth="1"/>
    <col min="8" max="8" width="12.57421875" style="2" bestFit="1" customWidth="1"/>
    <col min="9" max="9" width="12.7109375" style="2" bestFit="1" customWidth="1"/>
    <col min="10" max="10" width="12.421875" style="2" bestFit="1" customWidth="1"/>
    <col min="11" max="11" width="13.421875" style="2" bestFit="1" customWidth="1"/>
    <col min="12" max="12" width="13.140625" style="2" bestFit="1" customWidth="1"/>
    <col min="13" max="13" width="11.28125" style="2" bestFit="1" customWidth="1"/>
    <col min="14" max="14" width="12.28125" style="2" bestFit="1" customWidth="1"/>
    <col min="15" max="15" width="12.00390625" style="2" bestFit="1" customWidth="1"/>
    <col min="16" max="16" width="12.28125" style="2" bestFit="1" customWidth="1"/>
    <col min="17" max="17" width="13.140625" style="2" bestFit="1" customWidth="1"/>
    <col min="18" max="18" width="12.28125" style="2" bestFit="1" customWidth="1"/>
    <col min="19" max="19" width="13.28125" style="2" bestFit="1" customWidth="1"/>
    <col min="20" max="20" width="12.8515625" style="2" bestFit="1" customWidth="1"/>
    <col min="21" max="21" width="12.7109375" style="2" bestFit="1" customWidth="1"/>
    <col min="22" max="22" width="14.421875" style="2" bestFit="1" customWidth="1"/>
    <col min="23" max="23" width="11.28125" style="2" bestFit="1" customWidth="1"/>
    <col min="24" max="16384" width="9.140625" style="2" customWidth="1"/>
  </cols>
  <sheetData>
    <row r="1" ht="15.75" thickBot="1">
      <c r="B1" s="408" t="s">
        <v>229</v>
      </c>
    </row>
    <row r="2" spans="2:16" ht="16.5" thickBot="1">
      <c r="B2" s="437" t="s">
        <v>158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212"/>
      <c r="O2" s="8"/>
      <c r="P2" s="9"/>
    </row>
    <row r="3" spans="2:16" ht="16.5" thickBot="1">
      <c r="B3" s="1"/>
      <c r="C3" s="443" t="str">
        <f>'TAB-1 Enter Office Information'!C7</f>
        <v>35-1018</v>
      </c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5"/>
      <c r="O3" s="10"/>
      <c r="P3" s="9"/>
    </row>
    <row r="4" spans="2:16" ht="15.75" thickBot="1">
      <c r="B4" s="11"/>
      <c r="C4" s="441">
        <f>'TAB-2 CSAW INFO'!C6:D6</f>
        <v>40600</v>
      </c>
      <c r="D4" s="442"/>
      <c r="E4" s="441">
        <f>C4+2</f>
        <v>40602</v>
      </c>
      <c r="F4" s="442"/>
      <c r="G4" s="441">
        <f>E4+1</f>
        <v>40603</v>
      </c>
      <c r="H4" s="442"/>
      <c r="I4" s="441">
        <f>G4+1</f>
        <v>40604</v>
      </c>
      <c r="J4" s="442"/>
      <c r="K4" s="441">
        <f>I4+1</f>
        <v>40605</v>
      </c>
      <c r="L4" s="442"/>
      <c r="M4" s="441">
        <f>K4+1</f>
        <v>40606</v>
      </c>
      <c r="N4" s="442"/>
      <c r="O4" s="10" t="s">
        <v>20</v>
      </c>
      <c r="P4" s="9"/>
    </row>
    <row r="5" spans="2:16" ht="15.75" thickBot="1">
      <c r="B5" s="12" t="s">
        <v>0</v>
      </c>
      <c r="C5" s="13" t="s">
        <v>79</v>
      </c>
      <c r="D5" s="10" t="s">
        <v>80</v>
      </c>
      <c r="E5" s="13" t="s">
        <v>81</v>
      </c>
      <c r="F5" s="10" t="s">
        <v>82</v>
      </c>
      <c r="G5" s="13" t="s">
        <v>83</v>
      </c>
      <c r="H5" s="10" t="s">
        <v>181</v>
      </c>
      <c r="I5" s="13" t="s">
        <v>85</v>
      </c>
      <c r="J5" s="10" t="s">
        <v>86</v>
      </c>
      <c r="K5" s="13" t="s">
        <v>156</v>
      </c>
      <c r="L5" s="10" t="s">
        <v>87</v>
      </c>
      <c r="M5" s="14" t="s">
        <v>88</v>
      </c>
      <c r="N5" s="13" t="s">
        <v>89</v>
      </c>
      <c r="O5" s="15"/>
      <c r="P5" s="9"/>
    </row>
    <row r="6" spans="2:16" ht="16.5" thickBot="1">
      <c r="B6" s="16">
        <v>41</v>
      </c>
      <c r="C6" s="228">
        <f>'TAB-2 CSAW INFO'!C8</f>
        <v>1E-10</v>
      </c>
      <c r="D6" s="228">
        <f>'TAB-2 CSAW INFO'!D8</f>
        <v>1E-10</v>
      </c>
      <c r="E6" s="228">
        <f>'TAB-2 CSAW INFO'!E8</f>
        <v>0</v>
      </c>
      <c r="F6" s="228">
        <f>'TAB-2 CSAW INFO'!F8</f>
        <v>0</v>
      </c>
      <c r="G6" s="228">
        <f>'TAB-2 CSAW INFO'!G8</f>
        <v>0</v>
      </c>
      <c r="H6" s="228">
        <f>'TAB-2 CSAW INFO'!H8</f>
        <v>0</v>
      </c>
      <c r="I6" s="228">
        <f>'TAB-2 CSAW INFO'!I8</f>
        <v>0</v>
      </c>
      <c r="J6" s="228">
        <f>'TAB-2 CSAW INFO'!J8</f>
        <v>0</v>
      </c>
      <c r="K6" s="228">
        <f>'TAB-2 CSAW INFO'!K8</f>
        <v>0</v>
      </c>
      <c r="L6" s="228">
        <f>'TAB-2 CSAW INFO'!L8</f>
        <v>0</v>
      </c>
      <c r="M6" s="228">
        <f>'TAB-2 CSAW INFO'!M8</f>
        <v>0</v>
      </c>
      <c r="N6" s="228">
        <f>'TAB-2 CSAW INFO'!N8</f>
        <v>0</v>
      </c>
      <c r="O6" s="17" t="s">
        <v>24</v>
      </c>
      <c r="P6" s="9"/>
    </row>
    <row r="7" spans="2:16" ht="15.75" thickBot="1">
      <c r="B7" s="16">
        <v>42</v>
      </c>
      <c r="C7" s="228">
        <f>'TAB-2 CSAW INFO'!C9</f>
        <v>0.93</v>
      </c>
      <c r="D7" s="228">
        <f>'TAB-2 CSAW INFO'!D9</f>
        <v>0.36</v>
      </c>
      <c r="E7" s="228">
        <f>'TAB-2 CSAW INFO'!E9</f>
        <v>1.1</v>
      </c>
      <c r="F7" s="228">
        <f>'TAB-2 CSAW INFO'!F9</f>
        <v>0.64</v>
      </c>
      <c r="G7" s="228">
        <f>'TAB-2 CSAW INFO'!G9</f>
        <v>0.88</v>
      </c>
      <c r="H7" s="228">
        <f>'TAB-2 CSAW INFO'!H9</f>
        <v>0</v>
      </c>
      <c r="I7" s="228">
        <f>'TAB-2 CSAW INFO'!I9</f>
        <v>0.77</v>
      </c>
      <c r="J7" s="228">
        <f>'TAB-2 CSAW INFO'!J9</f>
        <v>0.53</v>
      </c>
      <c r="K7" s="228">
        <f>'TAB-2 CSAW INFO'!K9</f>
        <v>0.82</v>
      </c>
      <c r="L7" s="228">
        <f>'TAB-2 CSAW INFO'!L9</f>
        <v>0.17</v>
      </c>
      <c r="M7" s="228">
        <f>'TAB-2 CSAW INFO'!M9</f>
        <v>0.99</v>
      </c>
      <c r="N7" s="228">
        <f>'TAB-2 CSAW INFO'!N9</f>
        <v>1.19</v>
      </c>
      <c r="O7" s="7" t="s">
        <v>26</v>
      </c>
      <c r="P7" s="9"/>
    </row>
    <row r="8" spans="2:16" ht="19.5" thickBot="1">
      <c r="B8" s="16">
        <v>43</v>
      </c>
      <c r="C8" s="228">
        <f>'TAB-2 CSAW INFO'!C10</f>
        <v>18.48</v>
      </c>
      <c r="D8" s="228">
        <f>'TAB-2 CSAW INFO'!D10</f>
        <v>15.04</v>
      </c>
      <c r="E8" s="228">
        <f>'TAB-2 CSAW INFO'!E10</f>
        <v>21.88</v>
      </c>
      <c r="F8" s="228">
        <f>'TAB-2 CSAW INFO'!F10</f>
        <v>27.06</v>
      </c>
      <c r="G8" s="228">
        <f>'TAB-2 CSAW INFO'!G10</f>
        <v>12.38</v>
      </c>
      <c r="H8" s="228">
        <f>'TAB-2 CSAW INFO'!H10</f>
        <v>19.21</v>
      </c>
      <c r="I8" s="228">
        <f>'TAB-2 CSAW INFO'!I10</f>
        <v>13.47</v>
      </c>
      <c r="J8" s="228">
        <f>'TAB-2 CSAW INFO'!J10</f>
        <v>19.15</v>
      </c>
      <c r="K8" s="228">
        <f>'TAB-2 CSAW INFO'!K10</f>
        <v>13.39</v>
      </c>
      <c r="L8" s="228">
        <f>'TAB-2 CSAW INFO'!L10</f>
        <v>17.2</v>
      </c>
      <c r="M8" s="228">
        <f>'TAB-2 CSAW INFO'!M10</f>
        <v>14.53</v>
      </c>
      <c r="N8" s="228">
        <f>'TAB-2 CSAW INFO'!N10</f>
        <v>16.6</v>
      </c>
      <c r="O8" s="18">
        <f>C12+E12+G12+I12+K12+M12</f>
        <v>291.5900000001</v>
      </c>
      <c r="P8" s="9"/>
    </row>
    <row r="9" spans="2:16" ht="15.75" thickBot="1">
      <c r="B9" s="16">
        <v>44</v>
      </c>
      <c r="C9" s="228">
        <f>'TAB-2 CSAW INFO'!C11</f>
        <v>0.68</v>
      </c>
      <c r="D9" s="228">
        <f>'TAB-2 CSAW INFO'!D11</f>
        <v>1.41</v>
      </c>
      <c r="E9" s="228">
        <f>'TAB-2 CSAW INFO'!E11</f>
        <v>1.11</v>
      </c>
      <c r="F9" s="228">
        <f>'TAB-2 CSAW INFO'!F11</f>
        <v>5.18</v>
      </c>
      <c r="G9" s="228">
        <f>'TAB-2 CSAW INFO'!G11</f>
        <v>0.61</v>
      </c>
      <c r="H9" s="228">
        <f>'TAB-2 CSAW INFO'!H11</f>
        <v>2.37</v>
      </c>
      <c r="I9" s="228">
        <f>'TAB-2 CSAW INFO'!I11</f>
        <v>0.73</v>
      </c>
      <c r="J9" s="228">
        <f>'TAB-2 CSAW INFO'!J11</f>
        <v>2.2</v>
      </c>
      <c r="K9" s="228">
        <f>'TAB-2 CSAW INFO'!K11</f>
        <v>0.76</v>
      </c>
      <c r="L9" s="228">
        <f>'TAB-2 CSAW INFO'!L11</f>
        <v>2.77</v>
      </c>
      <c r="M9" s="228">
        <f>'TAB-2 CSAW INFO'!M11</f>
        <v>0.7</v>
      </c>
      <c r="N9" s="228">
        <f>'TAB-2 CSAW INFO'!N11</f>
        <v>1.89</v>
      </c>
      <c r="O9" s="7" t="s">
        <v>25</v>
      </c>
      <c r="P9" s="9"/>
    </row>
    <row r="10" spans="2:16" ht="19.5" thickBot="1">
      <c r="B10" s="16">
        <v>45</v>
      </c>
      <c r="C10" s="228">
        <f>'TAB-2 CSAW INFO'!C12</f>
        <v>18.14</v>
      </c>
      <c r="D10" s="228">
        <f>'TAB-2 CSAW INFO'!D12</f>
        <v>16.09</v>
      </c>
      <c r="E10" s="228">
        <f>'TAB-2 CSAW INFO'!E12</f>
        <v>21.05</v>
      </c>
      <c r="F10" s="228">
        <f>'TAB-2 CSAW INFO'!F12</f>
        <v>16.31</v>
      </c>
      <c r="G10" s="228">
        <f>'TAB-2 CSAW INFO'!G12</f>
        <v>19.98</v>
      </c>
      <c r="H10" s="228">
        <f>'TAB-2 CSAW INFO'!H12</f>
        <v>16.23</v>
      </c>
      <c r="I10" s="228">
        <f>'TAB-2 CSAW INFO'!I12</f>
        <v>18.01</v>
      </c>
      <c r="J10" s="228">
        <f>'TAB-2 CSAW INFO'!J12</f>
        <v>18.12</v>
      </c>
      <c r="K10" s="228">
        <f>'TAB-2 CSAW INFO'!K12</f>
        <v>15.09</v>
      </c>
      <c r="L10" s="228">
        <f>'TAB-2 CSAW INFO'!L12</f>
        <v>13.74</v>
      </c>
      <c r="M10" s="228">
        <f>'TAB-2 CSAW INFO'!M12</f>
        <v>15.04</v>
      </c>
      <c r="N10" s="228">
        <f>'TAB-2 CSAW INFO'!N12</f>
        <v>12.81</v>
      </c>
      <c r="O10" s="18">
        <f>D12+F12+H12+J12+L12+N12</f>
        <v>306.1400000001</v>
      </c>
      <c r="P10" s="9"/>
    </row>
    <row r="11" spans="2:16" ht="15.75" thickBot="1">
      <c r="B11" s="16">
        <v>48</v>
      </c>
      <c r="C11" s="228">
        <f>'TAB-2 CSAW INFO'!C13</f>
        <v>13.61</v>
      </c>
      <c r="D11" s="228">
        <f>'TAB-2 CSAW INFO'!D13</f>
        <v>8.04</v>
      </c>
      <c r="E11" s="228">
        <f>'TAB-2 CSAW INFO'!E13</f>
        <v>16.02</v>
      </c>
      <c r="F11" s="228">
        <f>'TAB-2 CSAW INFO'!F13</f>
        <v>12.65</v>
      </c>
      <c r="G11" s="228">
        <f>'TAB-2 CSAW INFO'!G13</f>
        <v>12.81</v>
      </c>
      <c r="H11" s="228">
        <f>'TAB-2 CSAW INFO'!H13</f>
        <v>14.02</v>
      </c>
      <c r="I11" s="228">
        <f>'TAB-2 CSAW INFO'!I13</f>
        <v>11.21</v>
      </c>
      <c r="J11" s="228">
        <f>'TAB-2 CSAW INFO'!J13</f>
        <v>18.57</v>
      </c>
      <c r="K11" s="228">
        <f>'TAB-2 CSAW INFO'!K13</f>
        <v>12.01</v>
      </c>
      <c r="L11" s="228">
        <f>'TAB-2 CSAW INFO'!L13</f>
        <v>16.08</v>
      </c>
      <c r="M11" s="228">
        <f>'TAB-2 CSAW INFO'!M13</f>
        <v>14.41</v>
      </c>
      <c r="N11" s="228">
        <f>'TAB-2 CSAW INFO'!N13</f>
        <v>10.51</v>
      </c>
      <c r="P11" s="9"/>
    </row>
    <row r="12" spans="2:16" ht="19.5" thickBot="1">
      <c r="B12" s="19" t="s">
        <v>1</v>
      </c>
      <c r="C12" s="20">
        <f>SUM(C6:C11)</f>
        <v>51.840000000100005</v>
      </c>
      <c r="D12" s="20">
        <f>SUM(D6:D11)</f>
        <v>40.94000000009999</v>
      </c>
      <c r="E12" s="20">
        <f aca="true" t="shared" si="0" ref="E12:N12">SUM(E6:E11)</f>
        <v>61.16</v>
      </c>
      <c r="F12" s="20">
        <f t="shared" si="0"/>
        <v>61.839999999999996</v>
      </c>
      <c r="G12" s="20">
        <f t="shared" si="0"/>
        <v>46.660000000000004</v>
      </c>
      <c r="H12" s="20">
        <f t="shared" si="0"/>
        <v>51.83</v>
      </c>
      <c r="I12" s="20">
        <f t="shared" si="0"/>
        <v>44.190000000000005</v>
      </c>
      <c r="J12" s="20">
        <f t="shared" si="0"/>
        <v>58.57</v>
      </c>
      <c r="K12" s="20">
        <f t="shared" si="0"/>
        <v>42.07</v>
      </c>
      <c r="L12" s="20">
        <f t="shared" si="0"/>
        <v>49.96</v>
      </c>
      <c r="M12" s="20">
        <f>SUM(M6:M11)</f>
        <v>45.67</v>
      </c>
      <c r="N12" s="20">
        <f t="shared" si="0"/>
        <v>43</v>
      </c>
      <c r="P12" s="9"/>
    </row>
    <row r="13" ht="8.25" customHeight="1" thickBot="1">
      <c r="P13" s="9"/>
    </row>
    <row r="14" spans="2:16" ht="15.75">
      <c r="B14" s="437" t="str">
        <f>B2</f>
        <v>CUSTOMER SERVICE ADJUSTED WORKLOAD (CSAW) 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212"/>
      <c r="O14" s="8"/>
      <c r="P14" s="9"/>
    </row>
    <row r="15" spans="2:16" ht="16.5" thickBot="1">
      <c r="B15" s="21"/>
      <c r="C15" s="446" t="str">
        <f>C3</f>
        <v>35-1018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15"/>
      <c r="P15" s="9"/>
    </row>
    <row r="16" spans="2:15" ht="15.75" thickBot="1">
      <c r="B16" s="11"/>
      <c r="C16" s="441">
        <f>M4+1</f>
        <v>40607</v>
      </c>
      <c r="D16" s="442"/>
      <c r="E16" s="441">
        <f>C16+2</f>
        <v>40609</v>
      </c>
      <c r="F16" s="442"/>
      <c r="G16" s="441">
        <f>E16+1</f>
        <v>40610</v>
      </c>
      <c r="H16" s="442"/>
      <c r="I16" s="441">
        <f>G16+1</f>
        <v>40611</v>
      </c>
      <c r="J16" s="442"/>
      <c r="K16" s="441">
        <f>I16+1</f>
        <v>40612</v>
      </c>
      <c r="L16" s="442"/>
      <c r="M16" s="441">
        <f>K16+1</f>
        <v>40613</v>
      </c>
      <c r="N16" s="442"/>
      <c r="O16" s="10" t="s">
        <v>21</v>
      </c>
    </row>
    <row r="17" spans="2:15" ht="15.75" thickBot="1">
      <c r="B17" s="12" t="s">
        <v>0</v>
      </c>
      <c r="C17" s="13" t="str">
        <f>$C$5</f>
        <v>SAT-EARNED </v>
      </c>
      <c r="D17" s="13" t="str">
        <f>$D$5</f>
        <v>SAT -TACS</v>
      </c>
      <c r="E17" s="14" t="str">
        <f>$E$5</f>
        <v>MON- EARNED</v>
      </c>
      <c r="F17" s="13" t="str">
        <f>$F$5</f>
        <v>MON-TACS</v>
      </c>
      <c r="G17" s="14" t="str">
        <f>$G$5</f>
        <v>TUES- EARNED</v>
      </c>
      <c r="H17" s="13" t="str">
        <f>$H$5</f>
        <v>TUE-TACS</v>
      </c>
      <c r="I17" s="14" t="str">
        <f>$I$5</f>
        <v>WED-EARNED</v>
      </c>
      <c r="J17" s="13" t="str">
        <f>$J$5</f>
        <v>WED-TACS</v>
      </c>
      <c r="K17" s="14" t="str">
        <f>$K$5</f>
        <v>THR-EARNED</v>
      </c>
      <c r="L17" s="13" t="str">
        <f>$L$5</f>
        <v>THUR-TACS</v>
      </c>
      <c r="M17" s="14" t="str">
        <f>$M$5</f>
        <v>FRI-EARNED</v>
      </c>
      <c r="N17" s="13" t="str">
        <f>$N$5</f>
        <v>FRI-TACS</v>
      </c>
      <c r="O17" s="15"/>
    </row>
    <row r="18" spans="2:15" ht="16.5" thickBot="1">
      <c r="B18" s="13">
        <v>41</v>
      </c>
      <c r="C18" s="228">
        <f>'TAB-2 CSAW INFO'!R8</f>
        <v>0</v>
      </c>
      <c r="D18" s="228">
        <f>'TAB-2 CSAW INFO'!S8</f>
        <v>0</v>
      </c>
      <c r="E18" s="228">
        <f>'TAB-2 CSAW INFO'!T8</f>
        <v>0</v>
      </c>
      <c r="F18" s="228">
        <f>'TAB-2 CSAW INFO'!U8</f>
        <v>0</v>
      </c>
      <c r="G18" s="228">
        <f>'TAB-2 CSAW INFO'!V8</f>
        <v>0</v>
      </c>
      <c r="H18" s="228">
        <f>'TAB-2 CSAW INFO'!W8</f>
        <v>0</v>
      </c>
      <c r="I18" s="228">
        <f>'TAB-2 CSAW INFO'!X8</f>
        <v>0</v>
      </c>
      <c r="J18" s="228">
        <f>'TAB-2 CSAW INFO'!Y8</f>
        <v>0</v>
      </c>
      <c r="K18" s="228">
        <f>'TAB-2 CSAW INFO'!Z8</f>
        <v>0</v>
      </c>
      <c r="L18" s="228">
        <f>'TAB-2 CSAW INFO'!AA8</f>
        <v>0</v>
      </c>
      <c r="M18" s="228">
        <f>'TAB-2 CSAW INFO'!AB8</f>
        <v>0</v>
      </c>
      <c r="N18" s="228">
        <f>'TAB-2 CSAW INFO'!AC8</f>
        <v>0</v>
      </c>
      <c r="O18" s="17" t="s">
        <v>24</v>
      </c>
    </row>
    <row r="19" spans="2:15" ht="15.75" thickBot="1">
      <c r="B19" s="13">
        <v>42</v>
      </c>
      <c r="C19" s="228">
        <f>'TAB-2 CSAW INFO'!R9</f>
        <v>0.93</v>
      </c>
      <c r="D19" s="228">
        <f>'TAB-2 CSAW INFO'!S9</f>
        <v>0.57</v>
      </c>
      <c r="E19" s="228">
        <f>'TAB-2 CSAW INFO'!T9</f>
        <v>1.1</v>
      </c>
      <c r="F19" s="228">
        <f>'TAB-2 CSAW INFO'!U9</f>
        <v>0.65</v>
      </c>
      <c r="G19" s="228">
        <f>'TAB-2 CSAW INFO'!V9</f>
        <v>0.88</v>
      </c>
      <c r="H19" s="228">
        <f>'TAB-2 CSAW INFO'!W9</f>
        <v>0.37</v>
      </c>
      <c r="I19" s="228">
        <f>'TAB-2 CSAW INFO'!X9</f>
        <v>0.77</v>
      </c>
      <c r="J19" s="228">
        <f>'TAB-2 CSAW INFO'!Y9</f>
        <v>0</v>
      </c>
      <c r="K19" s="228">
        <f>'TAB-2 CSAW INFO'!Z9</f>
        <v>0.82</v>
      </c>
      <c r="L19" s="228">
        <f>'TAB-2 CSAW INFO'!AA9</f>
        <v>0.77</v>
      </c>
      <c r="M19" s="228">
        <f>'TAB-2 CSAW INFO'!AB9</f>
        <v>0.99</v>
      </c>
      <c r="N19" s="228">
        <f>'TAB-2 CSAW INFO'!AC9</f>
        <v>0.71</v>
      </c>
      <c r="O19" s="7" t="s">
        <v>26</v>
      </c>
    </row>
    <row r="20" spans="2:15" ht="19.5" thickBot="1">
      <c r="B20" s="13">
        <v>43</v>
      </c>
      <c r="C20" s="228">
        <f>'TAB-2 CSAW INFO'!R10</f>
        <v>16.1</v>
      </c>
      <c r="D20" s="228">
        <f>'TAB-2 CSAW INFO'!S10</f>
        <v>20.69</v>
      </c>
      <c r="E20" s="228">
        <f>'TAB-2 CSAW INFO'!T10</f>
        <v>18.41</v>
      </c>
      <c r="F20" s="228">
        <f>'TAB-2 CSAW INFO'!U10</f>
        <v>22.04</v>
      </c>
      <c r="G20" s="228">
        <f>'TAB-2 CSAW INFO'!V10</f>
        <v>11.91</v>
      </c>
      <c r="H20" s="228">
        <f>'TAB-2 CSAW INFO'!W10</f>
        <v>10.7</v>
      </c>
      <c r="I20" s="228">
        <f>'TAB-2 CSAW INFO'!X10</f>
        <v>12.41</v>
      </c>
      <c r="J20" s="228">
        <f>'TAB-2 CSAW INFO'!Y10</f>
        <v>13.83</v>
      </c>
      <c r="K20" s="228">
        <f>'TAB-2 CSAW INFO'!Z10</f>
        <v>12.84</v>
      </c>
      <c r="L20" s="228">
        <f>'TAB-2 CSAW INFO'!AA10</f>
        <v>11.88</v>
      </c>
      <c r="M20" s="228">
        <f>'TAB-2 CSAW INFO'!AB10</f>
        <v>14.35</v>
      </c>
      <c r="N20" s="228">
        <f>'TAB-2 CSAW INFO'!AC10</f>
        <v>15.93</v>
      </c>
      <c r="O20" s="18">
        <f>C24+E24+G24+I24+K24+M24</f>
        <v>273.06</v>
      </c>
    </row>
    <row r="21" spans="2:15" ht="15.75" thickBot="1">
      <c r="B21" s="13">
        <v>44</v>
      </c>
      <c r="C21" s="228">
        <f>'TAB-2 CSAW INFO'!R11</f>
        <v>0.77</v>
      </c>
      <c r="D21" s="228">
        <f>'TAB-2 CSAW INFO'!S11</f>
        <v>4.13</v>
      </c>
      <c r="E21" s="228">
        <f>'TAB-2 CSAW INFO'!T11</f>
        <v>0.95</v>
      </c>
      <c r="F21" s="228">
        <f>'TAB-2 CSAW INFO'!U11</f>
        <v>2.41</v>
      </c>
      <c r="G21" s="228">
        <f>'TAB-2 CSAW INFO'!V11</f>
        <v>0.52</v>
      </c>
      <c r="H21" s="228">
        <f>'TAB-2 CSAW INFO'!W11</f>
        <v>1.51</v>
      </c>
      <c r="I21" s="228">
        <f>'TAB-2 CSAW INFO'!X11</f>
        <v>0.5</v>
      </c>
      <c r="J21" s="228">
        <f>'TAB-2 CSAW INFO'!Y11</f>
        <v>1.59</v>
      </c>
      <c r="K21" s="228">
        <f>'TAB-2 CSAW INFO'!Z11</f>
        <v>0.69</v>
      </c>
      <c r="L21" s="228">
        <f>'TAB-2 CSAW INFO'!AA11</f>
        <v>2.18</v>
      </c>
      <c r="M21" s="228">
        <f>'TAB-2 CSAW INFO'!AB11</f>
        <v>0.63</v>
      </c>
      <c r="N21" s="228">
        <f>'TAB-2 CSAW INFO'!AC11</f>
        <v>2.06</v>
      </c>
      <c r="O21" s="7" t="s">
        <v>25</v>
      </c>
    </row>
    <row r="22" spans="2:17" ht="19.5" thickBot="1">
      <c r="B22" s="13">
        <v>45</v>
      </c>
      <c r="C22" s="228">
        <f>'TAB-2 CSAW INFO'!R12</f>
        <v>14.13</v>
      </c>
      <c r="D22" s="228">
        <f>'TAB-2 CSAW INFO'!S12</f>
        <v>11.56</v>
      </c>
      <c r="E22" s="228">
        <f>'TAB-2 CSAW INFO'!T12</f>
        <v>21.62</v>
      </c>
      <c r="F22" s="228">
        <f>'TAB-2 CSAW INFO'!U12</f>
        <v>17.5</v>
      </c>
      <c r="G22" s="228">
        <f>'TAB-2 CSAW INFO'!V12</f>
        <v>16.49</v>
      </c>
      <c r="H22" s="228">
        <f>'TAB-2 CSAW INFO'!W12</f>
        <v>14.19</v>
      </c>
      <c r="I22" s="228">
        <f>'TAB-2 CSAW INFO'!X12</f>
        <v>14.23</v>
      </c>
      <c r="J22" s="228">
        <f>'TAB-2 CSAW INFO'!Y12</f>
        <v>17.57</v>
      </c>
      <c r="K22" s="228">
        <f>'TAB-2 CSAW INFO'!Z12</f>
        <v>15.26</v>
      </c>
      <c r="L22" s="228">
        <f>'TAB-2 CSAW INFO'!AA12</f>
        <v>15.06</v>
      </c>
      <c r="M22" s="228">
        <f>'TAB-2 CSAW INFO'!AB12</f>
        <v>15.69</v>
      </c>
      <c r="N22" s="228">
        <f>'TAB-2 CSAW INFO'!AC12</f>
        <v>12.64</v>
      </c>
      <c r="O22" s="18">
        <f>D24+F24+H24+J24+L24+N24</f>
        <v>288.24</v>
      </c>
      <c r="Q22" s="6"/>
    </row>
    <row r="23" spans="2:17" ht="15.75" thickBot="1">
      <c r="B23" s="13">
        <v>48</v>
      </c>
      <c r="C23" s="228">
        <f>'TAB-2 CSAW INFO'!R13</f>
        <v>13.61</v>
      </c>
      <c r="D23" s="228">
        <f>'TAB-2 CSAW INFO'!S13</f>
        <v>5.28</v>
      </c>
      <c r="E23" s="228">
        <f>'TAB-2 CSAW INFO'!T13</f>
        <v>16.02</v>
      </c>
      <c r="F23" s="228">
        <f>'TAB-2 CSAW INFO'!U13</f>
        <v>12.78</v>
      </c>
      <c r="G23" s="228">
        <f>'TAB-2 CSAW INFO'!V13</f>
        <v>12.81</v>
      </c>
      <c r="H23" s="228">
        <f>'TAB-2 CSAW INFO'!W13</f>
        <v>21.23</v>
      </c>
      <c r="I23" s="228">
        <f>'TAB-2 CSAW INFO'!X13</f>
        <v>11.21</v>
      </c>
      <c r="J23" s="228">
        <f>'TAB-2 CSAW INFO'!Y13</f>
        <v>17.03</v>
      </c>
      <c r="K23" s="228">
        <f>'TAB-2 CSAW INFO'!Z13</f>
        <v>12.01</v>
      </c>
      <c r="L23" s="228">
        <f>'TAB-2 CSAW INFO'!AA13</f>
        <v>19.92</v>
      </c>
      <c r="M23" s="228">
        <f>'TAB-2 CSAW INFO'!AB13</f>
        <v>14.41</v>
      </c>
      <c r="N23" s="228">
        <f>'TAB-2 CSAW INFO'!AC13</f>
        <v>11.46</v>
      </c>
      <c r="Q23" s="22"/>
    </row>
    <row r="24" spans="2:17" ht="19.5" thickBot="1">
      <c r="B24" s="19" t="s">
        <v>1</v>
      </c>
      <c r="C24" s="20">
        <f aca="true" t="shared" si="1" ref="C24:N24">SUM(C18:C23)</f>
        <v>45.54</v>
      </c>
      <c r="D24" s="20">
        <f t="shared" si="1"/>
        <v>42.230000000000004</v>
      </c>
      <c r="E24" s="20">
        <f t="shared" si="1"/>
        <v>58.099999999999994</v>
      </c>
      <c r="F24" s="20">
        <f t="shared" si="1"/>
        <v>55.379999999999995</v>
      </c>
      <c r="G24" s="20">
        <f t="shared" si="1"/>
        <v>42.61</v>
      </c>
      <c r="H24" s="20">
        <f t="shared" si="1"/>
        <v>48</v>
      </c>
      <c r="I24" s="20">
        <f t="shared" si="1"/>
        <v>39.120000000000005</v>
      </c>
      <c r="J24" s="20">
        <f t="shared" si="1"/>
        <v>50.02</v>
      </c>
      <c r="K24" s="20">
        <f t="shared" si="1"/>
        <v>41.62</v>
      </c>
      <c r="L24" s="20">
        <f t="shared" si="1"/>
        <v>49.81</v>
      </c>
      <c r="M24" s="20">
        <f t="shared" si="1"/>
        <v>46.07</v>
      </c>
      <c r="N24" s="20">
        <f t="shared" si="1"/>
        <v>42.8</v>
      </c>
      <c r="Q24" s="23"/>
    </row>
    <row r="25" ht="8.25" customHeight="1" thickBot="1"/>
    <row r="26" spans="2:16" ht="15.75">
      <c r="B26" s="437" t="str">
        <f>B2</f>
        <v>CUSTOMER SERVICE ADJUSTED WORKLOAD (CSAW) </v>
      </c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212"/>
      <c r="O26" s="8"/>
      <c r="P26" s="9"/>
    </row>
    <row r="27" spans="2:16" ht="16.5" thickBot="1">
      <c r="B27" s="439" t="str">
        <f>C3</f>
        <v>35-1018</v>
      </c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24"/>
      <c r="O27" s="15"/>
      <c r="P27" s="9"/>
    </row>
    <row r="28" spans="2:15" ht="15.75" thickBot="1">
      <c r="B28" s="11"/>
      <c r="C28" s="441">
        <f>M16+1</f>
        <v>40614</v>
      </c>
      <c r="D28" s="442"/>
      <c r="E28" s="441">
        <f>C28+2</f>
        <v>40616</v>
      </c>
      <c r="F28" s="442"/>
      <c r="G28" s="441">
        <f>E28+1</f>
        <v>40617</v>
      </c>
      <c r="H28" s="442"/>
      <c r="I28" s="441">
        <f>G28+1</f>
        <v>40618</v>
      </c>
      <c r="J28" s="442"/>
      <c r="K28" s="441">
        <f>I28+1</f>
        <v>40619</v>
      </c>
      <c r="L28" s="442"/>
      <c r="M28" s="441">
        <f>K28+1</f>
        <v>40620</v>
      </c>
      <c r="N28" s="442"/>
      <c r="O28" s="10" t="s">
        <v>22</v>
      </c>
    </row>
    <row r="29" spans="2:15" ht="15.75" thickBot="1">
      <c r="B29" s="12" t="s">
        <v>0</v>
      </c>
      <c r="C29" s="13" t="str">
        <f>$C$5</f>
        <v>SAT-EARNED </v>
      </c>
      <c r="D29" s="13" t="str">
        <f>$D$5</f>
        <v>SAT -TACS</v>
      </c>
      <c r="E29" s="14" t="str">
        <f>$E$5</f>
        <v>MON- EARNED</v>
      </c>
      <c r="F29" s="13" t="str">
        <f>$F$5</f>
        <v>MON-TACS</v>
      </c>
      <c r="G29" s="14" t="str">
        <f>$G$5</f>
        <v>TUES- EARNED</v>
      </c>
      <c r="H29" s="13" t="str">
        <f>$H$5</f>
        <v>TUE-TACS</v>
      </c>
      <c r="I29" s="14" t="str">
        <f>$I$5</f>
        <v>WED-EARNED</v>
      </c>
      <c r="J29" s="13" t="str">
        <f>$J$5</f>
        <v>WED-TACS</v>
      </c>
      <c r="K29" s="14" t="str">
        <f>$K$5</f>
        <v>THR-EARNED</v>
      </c>
      <c r="L29" s="13" t="str">
        <f>$L$5</f>
        <v>THUR-TACS</v>
      </c>
      <c r="M29" s="14" t="str">
        <f>$M$5</f>
        <v>FRI-EARNED</v>
      </c>
      <c r="N29" s="13" t="str">
        <f>$N$5</f>
        <v>FRI-TACS</v>
      </c>
      <c r="O29" s="15"/>
    </row>
    <row r="30" spans="2:15" ht="16.5" thickBot="1">
      <c r="B30" s="16">
        <v>41</v>
      </c>
      <c r="C30" s="228">
        <f>'TAB-2 CSAW INFO'!AG8</f>
        <v>0</v>
      </c>
      <c r="D30" s="228">
        <f>'TAB-2 CSAW INFO'!AH8</f>
        <v>0</v>
      </c>
      <c r="E30" s="228">
        <f>'TAB-2 CSAW INFO'!AI8</f>
        <v>0</v>
      </c>
      <c r="F30" s="228">
        <f>'TAB-2 CSAW INFO'!AJ8</f>
        <v>0</v>
      </c>
      <c r="G30" s="228">
        <f>'TAB-2 CSAW INFO'!AK8</f>
        <v>0</v>
      </c>
      <c r="H30" s="228">
        <f>'TAB-2 CSAW INFO'!AL8</f>
        <v>0</v>
      </c>
      <c r="I30" s="228">
        <f>'TAB-2 CSAW INFO'!AM8</f>
        <v>0</v>
      </c>
      <c r="J30" s="228">
        <f>'TAB-2 CSAW INFO'!AN8</f>
        <v>0</v>
      </c>
      <c r="K30" s="228">
        <f>'TAB-2 CSAW INFO'!AO8</f>
        <v>0</v>
      </c>
      <c r="L30" s="228">
        <f>'TAB-2 CSAW INFO'!AP8</f>
        <v>0</v>
      </c>
      <c r="M30" s="228">
        <f>'TAB-2 CSAW INFO'!AQ8</f>
        <v>0</v>
      </c>
      <c r="N30" s="228">
        <f>'TAB-2 CSAW INFO'!AR8</f>
        <v>0</v>
      </c>
      <c r="O30" s="17" t="s">
        <v>24</v>
      </c>
    </row>
    <row r="31" spans="2:15" ht="15.75" thickBot="1">
      <c r="B31" s="16">
        <v>42</v>
      </c>
      <c r="C31" s="228">
        <f>'TAB-2 CSAW INFO'!AG9</f>
        <v>0.93</v>
      </c>
      <c r="D31" s="228">
        <f>'TAB-2 CSAW INFO'!AH9</f>
        <v>0.49</v>
      </c>
      <c r="E31" s="228">
        <f>'TAB-2 CSAW INFO'!AI9</f>
        <v>1.1</v>
      </c>
      <c r="F31" s="228">
        <f>'TAB-2 CSAW INFO'!AJ9</f>
        <v>0.55</v>
      </c>
      <c r="G31" s="228">
        <f>'TAB-2 CSAW INFO'!AK9</f>
        <v>0.88</v>
      </c>
      <c r="H31" s="228">
        <f>'TAB-2 CSAW INFO'!AL9</f>
        <v>1.4</v>
      </c>
      <c r="I31" s="228">
        <f>'TAB-2 CSAW INFO'!AM9</f>
        <v>0.77</v>
      </c>
      <c r="J31" s="228">
        <f>'TAB-2 CSAW INFO'!AN9</f>
        <v>0</v>
      </c>
      <c r="K31" s="228">
        <f>'TAB-2 CSAW INFO'!AO9</f>
        <v>0.82</v>
      </c>
      <c r="L31" s="228">
        <f>'TAB-2 CSAW INFO'!AP9</f>
        <v>0.76</v>
      </c>
      <c r="M31" s="228">
        <f>'TAB-2 CSAW INFO'!AQ9</f>
        <v>0.99</v>
      </c>
      <c r="N31" s="228">
        <f>'TAB-2 CSAW INFO'!AR9</f>
        <v>0.52</v>
      </c>
      <c r="O31" s="25" t="s">
        <v>26</v>
      </c>
    </row>
    <row r="32" spans="2:15" ht="19.5" thickBot="1">
      <c r="B32" s="16">
        <v>43</v>
      </c>
      <c r="C32" s="228">
        <f>'TAB-2 CSAW INFO'!AG10</f>
        <v>14.14</v>
      </c>
      <c r="D32" s="228">
        <f>'TAB-2 CSAW INFO'!AH10</f>
        <v>17.03</v>
      </c>
      <c r="E32" s="228">
        <f>'TAB-2 CSAW INFO'!AI10</f>
        <v>19.05</v>
      </c>
      <c r="F32" s="228">
        <f>'TAB-2 CSAW INFO'!AJ10</f>
        <v>20.77</v>
      </c>
      <c r="G32" s="228">
        <f>'TAB-2 CSAW INFO'!AK10</f>
        <v>12.31</v>
      </c>
      <c r="H32" s="228">
        <f>'TAB-2 CSAW INFO'!AL10</f>
        <v>16.2</v>
      </c>
      <c r="I32" s="228">
        <f>'TAB-2 CSAW INFO'!AM10</f>
        <v>13.15</v>
      </c>
      <c r="J32" s="228">
        <f>'TAB-2 CSAW INFO'!AN10</f>
        <v>20.6</v>
      </c>
      <c r="K32" s="228">
        <f>'TAB-2 CSAW INFO'!AO10</f>
        <v>13.86</v>
      </c>
      <c r="L32" s="228">
        <f>'TAB-2 CSAW INFO'!AP10</f>
        <v>14.85</v>
      </c>
      <c r="M32" s="228">
        <f>'TAB-2 CSAW INFO'!AQ10</f>
        <v>14.14</v>
      </c>
      <c r="N32" s="228">
        <f>'TAB-2 CSAW INFO'!AR10</f>
        <v>15.58</v>
      </c>
      <c r="O32" s="26">
        <f>C36+E36+G36+I36+K36+M36</f>
        <v>277.42999999999995</v>
      </c>
    </row>
    <row r="33" spans="2:15" ht="15.75" thickBot="1">
      <c r="B33" s="16">
        <v>44</v>
      </c>
      <c r="C33" s="228">
        <f>'TAB-2 CSAW INFO'!AG11</f>
        <v>0.65</v>
      </c>
      <c r="D33" s="228">
        <f>'TAB-2 CSAW INFO'!AH11</f>
        <v>1.36</v>
      </c>
      <c r="E33" s="228">
        <f>'TAB-2 CSAW INFO'!AI11</f>
        <v>1.07</v>
      </c>
      <c r="F33" s="228">
        <f>'TAB-2 CSAW INFO'!AJ11</f>
        <v>3.16</v>
      </c>
      <c r="G33" s="228">
        <f>'TAB-2 CSAW INFO'!AK11</f>
        <v>0.56</v>
      </c>
      <c r="H33" s="228">
        <f>'TAB-2 CSAW INFO'!AL11</f>
        <v>1.69</v>
      </c>
      <c r="I33" s="228">
        <f>'TAB-2 CSAW INFO'!AM11</f>
        <v>0.52</v>
      </c>
      <c r="J33" s="228">
        <f>'TAB-2 CSAW INFO'!AN11</f>
        <v>1.88</v>
      </c>
      <c r="K33" s="228">
        <f>'TAB-2 CSAW INFO'!AO11</f>
        <v>0.62</v>
      </c>
      <c r="L33" s="228">
        <f>'TAB-2 CSAW INFO'!AP11</f>
        <v>2.36</v>
      </c>
      <c r="M33" s="228">
        <f>'TAB-2 CSAW INFO'!AQ11</f>
        <v>0.74</v>
      </c>
      <c r="N33" s="228">
        <f>'TAB-2 CSAW INFO'!AR11</f>
        <v>2.15</v>
      </c>
      <c r="O33" s="25" t="s">
        <v>25</v>
      </c>
    </row>
    <row r="34" spans="2:17" ht="19.5" thickBot="1">
      <c r="B34" s="16">
        <v>45</v>
      </c>
      <c r="C34" s="228">
        <f>'TAB-2 CSAW INFO'!AG12</f>
        <v>15.28</v>
      </c>
      <c r="D34" s="228">
        <f>'TAB-2 CSAW INFO'!AH12</f>
        <v>11.95</v>
      </c>
      <c r="E34" s="228">
        <f>'TAB-2 CSAW INFO'!AI12</f>
        <v>19.98</v>
      </c>
      <c r="F34" s="228">
        <f>'TAB-2 CSAW INFO'!AJ12</f>
        <v>13.47</v>
      </c>
      <c r="G34" s="228">
        <f>'TAB-2 CSAW INFO'!AK12</f>
        <v>19.12</v>
      </c>
      <c r="H34" s="228">
        <f>'TAB-2 CSAW INFO'!AL12</f>
        <v>14.4</v>
      </c>
      <c r="I34" s="228">
        <f>'TAB-2 CSAW INFO'!AM12</f>
        <v>15.68</v>
      </c>
      <c r="J34" s="228">
        <f>'TAB-2 CSAW INFO'!AN12</f>
        <v>10.4</v>
      </c>
      <c r="K34" s="228">
        <f>'TAB-2 CSAW INFO'!AO12</f>
        <v>13.76</v>
      </c>
      <c r="L34" s="228">
        <f>'TAB-2 CSAW INFO'!AP12</f>
        <v>15.48</v>
      </c>
      <c r="M34" s="228">
        <f>'TAB-2 CSAW INFO'!AQ12</f>
        <v>17.18</v>
      </c>
      <c r="N34" s="228">
        <f>'TAB-2 CSAW INFO'!AR12</f>
        <v>13.94</v>
      </c>
      <c r="O34" s="26">
        <f>D36+F36+H36+J36+L36+N36</f>
        <v>285.49</v>
      </c>
      <c r="Q34" s="6"/>
    </row>
    <row r="35" spans="2:17" ht="15.75" thickBot="1">
      <c r="B35" s="16">
        <v>48</v>
      </c>
      <c r="C35" s="228">
        <f>'TAB-2 CSAW INFO'!AG13</f>
        <v>13.62</v>
      </c>
      <c r="D35" s="228">
        <f>'TAB-2 CSAW INFO'!AH13</f>
        <v>11.08</v>
      </c>
      <c r="E35" s="228">
        <f>'TAB-2 CSAW INFO'!AI13</f>
        <v>16.03</v>
      </c>
      <c r="F35" s="228">
        <f>'TAB-2 CSAW INFO'!AJ13</f>
        <v>18.95</v>
      </c>
      <c r="G35" s="228">
        <f>'TAB-2 CSAW INFO'!AK13</f>
        <v>12.82</v>
      </c>
      <c r="H35" s="228">
        <f>'TAB-2 CSAW INFO'!AL13</f>
        <v>14.35</v>
      </c>
      <c r="I35" s="228">
        <f>'TAB-2 CSAW INFO'!AM13</f>
        <v>11.22</v>
      </c>
      <c r="J35" s="228">
        <f>'TAB-2 CSAW INFO'!AN13</f>
        <v>12.61</v>
      </c>
      <c r="K35" s="228">
        <f>'TAB-2 CSAW INFO'!AO13</f>
        <v>12.02</v>
      </c>
      <c r="L35" s="228">
        <f>'TAB-2 CSAW INFO'!AP13</f>
        <v>16.44</v>
      </c>
      <c r="M35" s="228">
        <f>'TAB-2 CSAW INFO'!AQ13</f>
        <v>14.42</v>
      </c>
      <c r="N35" s="228">
        <f>'TAB-2 CSAW INFO'!AR13</f>
        <v>11.07</v>
      </c>
      <c r="Q35" s="22"/>
    </row>
    <row r="36" spans="2:17" ht="19.5" thickBot="1">
      <c r="B36" s="19" t="s">
        <v>1</v>
      </c>
      <c r="C36" s="27">
        <f aca="true" t="shared" si="2" ref="C36:N36">SUM(C30:C35)</f>
        <v>44.62</v>
      </c>
      <c r="D36" s="27">
        <f t="shared" si="2"/>
        <v>41.91</v>
      </c>
      <c r="E36" s="27">
        <f t="shared" si="2"/>
        <v>57.230000000000004</v>
      </c>
      <c r="F36" s="27">
        <f t="shared" si="2"/>
        <v>56.900000000000006</v>
      </c>
      <c r="G36" s="27">
        <f t="shared" si="2"/>
        <v>45.690000000000005</v>
      </c>
      <c r="H36" s="27">
        <f t="shared" si="2"/>
        <v>48.04</v>
      </c>
      <c r="I36" s="27">
        <f t="shared" si="2"/>
        <v>41.339999999999996</v>
      </c>
      <c r="J36" s="27">
        <f t="shared" si="2"/>
        <v>45.49</v>
      </c>
      <c r="K36" s="27">
        <f t="shared" si="2"/>
        <v>41.08</v>
      </c>
      <c r="L36" s="27">
        <f t="shared" si="2"/>
        <v>49.89</v>
      </c>
      <c r="M36" s="27">
        <f t="shared" si="2"/>
        <v>47.47</v>
      </c>
      <c r="N36" s="20">
        <f t="shared" si="2"/>
        <v>43.26</v>
      </c>
      <c r="Q36" s="23"/>
    </row>
    <row r="37" ht="8.25" customHeight="1" thickBot="1"/>
    <row r="38" spans="2:16" ht="15.75">
      <c r="B38" s="437" t="str">
        <f>B2</f>
        <v>CUSTOMER SERVICE ADJUSTED WORKLOAD (CSAW) </v>
      </c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212"/>
      <c r="O38" s="8"/>
      <c r="P38" s="9"/>
    </row>
    <row r="39" spans="2:16" ht="16.5" thickBot="1">
      <c r="B39" s="439" t="str">
        <f>C3</f>
        <v>35-1018</v>
      </c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24"/>
      <c r="O39" s="15"/>
      <c r="P39" s="9"/>
    </row>
    <row r="40" spans="2:15" ht="15.75" thickBot="1">
      <c r="B40" s="11"/>
      <c r="C40" s="441">
        <f>M28+1</f>
        <v>40621</v>
      </c>
      <c r="D40" s="442"/>
      <c r="E40" s="447">
        <f>C40+2</f>
        <v>40623</v>
      </c>
      <c r="F40" s="442"/>
      <c r="G40" s="441">
        <f>E40+1</f>
        <v>40624</v>
      </c>
      <c r="H40" s="442"/>
      <c r="I40" s="441">
        <f>G40+1</f>
        <v>40625</v>
      </c>
      <c r="J40" s="442"/>
      <c r="K40" s="441">
        <f>I40+1</f>
        <v>40626</v>
      </c>
      <c r="L40" s="442"/>
      <c r="M40" s="441">
        <f>K40+1</f>
        <v>40627</v>
      </c>
      <c r="N40" s="442"/>
      <c r="O40" s="10" t="s">
        <v>23</v>
      </c>
    </row>
    <row r="41" spans="2:15" ht="15.75" thickBot="1">
      <c r="B41" s="12" t="s">
        <v>0</v>
      </c>
      <c r="C41" s="13" t="str">
        <f>$C$5</f>
        <v>SAT-EARNED </v>
      </c>
      <c r="D41" s="13" t="str">
        <f>$D$5</f>
        <v>SAT -TACS</v>
      </c>
      <c r="E41" s="14" t="str">
        <f>$E$5</f>
        <v>MON- EARNED</v>
      </c>
      <c r="F41" s="13" t="str">
        <f>$F$5</f>
        <v>MON-TACS</v>
      </c>
      <c r="G41" s="14" t="str">
        <f>$G$5</f>
        <v>TUES- EARNED</v>
      </c>
      <c r="H41" s="13" t="str">
        <f>$H$5</f>
        <v>TUE-TACS</v>
      </c>
      <c r="I41" s="14" t="str">
        <f>$I$5</f>
        <v>WED-EARNED</v>
      </c>
      <c r="J41" s="13" t="str">
        <f>$J$5</f>
        <v>WED-TACS</v>
      </c>
      <c r="K41" s="14" t="str">
        <f>$K$5</f>
        <v>THR-EARNED</v>
      </c>
      <c r="L41" s="13" t="str">
        <f>$L$5</f>
        <v>THUR-TACS</v>
      </c>
      <c r="M41" s="14" t="str">
        <f>$M$5</f>
        <v>FRI-EARNED</v>
      </c>
      <c r="N41" s="13" t="str">
        <f>$N$5</f>
        <v>FRI-TACS</v>
      </c>
      <c r="O41" s="15"/>
    </row>
    <row r="42" spans="2:15" ht="16.5" thickBot="1">
      <c r="B42" s="16">
        <v>41</v>
      </c>
      <c r="C42" s="228">
        <f>'TAB-2 CSAW INFO'!AV8</f>
        <v>0</v>
      </c>
      <c r="D42" s="228">
        <f>'TAB-2 CSAW INFO'!AW8</f>
        <v>0</v>
      </c>
      <c r="E42" s="228">
        <f>'TAB-2 CSAW INFO'!AX8</f>
        <v>0</v>
      </c>
      <c r="F42" s="228">
        <f>'TAB-2 CSAW INFO'!AY8</f>
        <v>0</v>
      </c>
      <c r="G42" s="228">
        <f>'TAB-2 CSAW INFO'!AZ8</f>
        <v>0</v>
      </c>
      <c r="H42" s="228">
        <f>'TAB-2 CSAW INFO'!BA8</f>
        <v>0</v>
      </c>
      <c r="I42" s="228">
        <f>'TAB-2 CSAW INFO'!BB8</f>
        <v>0</v>
      </c>
      <c r="J42" s="228">
        <f>'TAB-2 CSAW INFO'!BC8</f>
        <v>0</v>
      </c>
      <c r="K42" s="228">
        <f>'TAB-2 CSAW INFO'!BD8</f>
        <v>0</v>
      </c>
      <c r="L42" s="228">
        <f>'TAB-2 CSAW INFO'!BE8</f>
        <v>0</v>
      </c>
      <c r="M42" s="228">
        <f>'TAB-2 CSAW INFO'!BF8</f>
        <v>0</v>
      </c>
      <c r="N42" s="228">
        <f>'TAB-2 CSAW INFO'!BG8</f>
        <v>0</v>
      </c>
      <c r="O42" s="17" t="s">
        <v>24</v>
      </c>
    </row>
    <row r="43" spans="2:15" ht="15.75" thickBot="1">
      <c r="B43" s="16">
        <v>42</v>
      </c>
      <c r="C43" s="228">
        <f>'TAB-2 CSAW INFO'!AV9</f>
        <v>0.96</v>
      </c>
      <c r="D43" s="228">
        <f>'TAB-2 CSAW INFO'!AW9</f>
        <v>0</v>
      </c>
      <c r="E43" s="228">
        <f>'TAB-2 CSAW INFO'!AX9</f>
        <v>1.13</v>
      </c>
      <c r="F43" s="228">
        <f>'TAB-2 CSAW INFO'!AY9</f>
        <v>0.32</v>
      </c>
      <c r="G43" s="228">
        <f>'TAB-2 CSAW INFO'!AZ9</f>
        <v>0.9</v>
      </c>
      <c r="H43" s="228">
        <f>'TAB-2 CSAW INFO'!BA9</f>
        <v>0.39</v>
      </c>
      <c r="I43" s="228">
        <f>'TAB-2 CSAW INFO'!BB9</f>
        <v>0.79</v>
      </c>
      <c r="J43" s="228">
        <f>'TAB-2 CSAW INFO'!BC9</f>
        <v>0</v>
      </c>
      <c r="K43" s="228">
        <f>'TAB-2 CSAW INFO'!BD9</f>
        <v>0.84</v>
      </c>
      <c r="L43" s="228">
        <f>'TAB-2 CSAW INFO'!BE9</f>
        <v>0.15</v>
      </c>
      <c r="M43" s="228">
        <f>'TAB-2 CSAW INFO'!BF9</f>
        <v>1.01</v>
      </c>
      <c r="N43" s="228">
        <f>'TAB-2 CSAW INFO'!BG9</f>
        <v>0.63</v>
      </c>
      <c r="O43" s="25" t="s">
        <v>26</v>
      </c>
    </row>
    <row r="44" spans="2:15" ht="19.5" thickBot="1">
      <c r="B44" s="16">
        <v>43</v>
      </c>
      <c r="C44" s="228">
        <f>'TAB-2 CSAW INFO'!AV10</f>
        <v>13.86</v>
      </c>
      <c r="D44" s="228">
        <f>'TAB-2 CSAW INFO'!AW10</f>
        <v>17.56</v>
      </c>
      <c r="E44" s="228">
        <f>'TAB-2 CSAW INFO'!AX10</f>
        <v>17.8</v>
      </c>
      <c r="F44" s="228">
        <f>'TAB-2 CSAW INFO'!AY10</f>
        <v>17.49</v>
      </c>
      <c r="G44" s="228">
        <f>'TAB-2 CSAW INFO'!AZ10</f>
        <v>11.99</v>
      </c>
      <c r="H44" s="228">
        <f>'TAB-2 CSAW INFO'!BA10</f>
        <v>13.12</v>
      </c>
      <c r="I44" s="228">
        <f>'TAB-2 CSAW INFO'!BB10</f>
        <v>14.22</v>
      </c>
      <c r="J44" s="228">
        <f>'TAB-2 CSAW INFO'!BC10</f>
        <v>17.19</v>
      </c>
      <c r="K44" s="228">
        <f>'TAB-2 CSAW INFO'!BD10</f>
        <v>13.1</v>
      </c>
      <c r="L44" s="228">
        <f>'TAB-2 CSAW INFO'!BE10</f>
        <v>15.17</v>
      </c>
      <c r="M44" s="228">
        <f>'TAB-2 CSAW INFO'!BF10</f>
        <v>14.43</v>
      </c>
      <c r="N44" s="228">
        <f>'TAB-2 CSAW INFO'!BG10</f>
        <v>15.4</v>
      </c>
      <c r="O44" s="26">
        <f>C48+E48+G48+I48+K48+M48</f>
        <v>263.78000000000003</v>
      </c>
    </row>
    <row r="45" spans="2:15" ht="15.75" thickBot="1">
      <c r="B45" s="16">
        <v>44</v>
      </c>
      <c r="C45" s="228">
        <f>'TAB-2 CSAW INFO'!AV11</f>
        <v>0.69</v>
      </c>
      <c r="D45" s="228">
        <f>'TAB-2 CSAW INFO'!AW11</f>
        <v>7.08</v>
      </c>
      <c r="E45" s="228">
        <f>'TAB-2 CSAW INFO'!AX11</f>
        <v>0.97</v>
      </c>
      <c r="F45" s="228">
        <f>'TAB-2 CSAW INFO'!AY11</f>
        <v>2.7</v>
      </c>
      <c r="G45" s="228">
        <f>'TAB-2 CSAW INFO'!AZ11</f>
        <v>0.56</v>
      </c>
      <c r="H45" s="228">
        <f>'TAB-2 CSAW INFO'!BA11</f>
        <v>2.62</v>
      </c>
      <c r="I45" s="228">
        <f>'TAB-2 CSAW INFO'!BB11</f>
        <v>0.57</v>
      </c>
      <c r="J45" s="228">
        <f>'TAB-2 CSAW INFO'!BC11</f>
        <v>2.31</v>
      </c>
      <c r="K45" s="228">
        <f>'TAB-2 CSAW INFO'!BD11</f>
        <v>0.63</v>
      </c>
      <c r="L45" s="228">
        <f>'TAB-2 CSAW INFO'!BE11</f>
        <v>1.43</v>
      </c>
      <c r="M45" s="228">
        <f>'TAB-2 CSAW INFO'!BF11</f>
        <v>0.76</v>
      </c>
      <c r="N45" s="228">
        <f>'TAB-2 CSAW INFO'!BG11</f>
        <v>2.18</v>
      </c>
      <c r="O45" s="25" t="s">
        <v>25</v>
      </c>
    </row>
    <row r="46" spans="2:17" ht="19.5" thickBot="1">
      <c r="B46" s="16">
        <v>45</v>
      </c>
      <c r="C46" s="228">
        <f>'TAB-2 CSAW INFO'!AV12</f>
        <v>12.43</v>
      </c>
      <c r="D46" s="228">
        <f>'TAB-2 CSAW INFO'!AW12</f>
        <v>5.26</v>
      </c>
      <c r="E46" s="228">
        <f>'TAB-2 CSAW INFO'!AX12</f>
        <v>21.19</v>
      </c>
      <c r="F46" s="228">
        <f>'TAB-2 CSAW INFO'!AY12</f>
        <v>18.64</v>
      </c>
      <c r="G46" s="228">
        <f>'TAB-2 CSAW INFO'!AZ12</f>
        <v>14.18</v>
      </c>
      <c r="H46" s="228">
        <f>'TAB-2 CSAW INFO'!BA12</f>
        <v>15.97</v>
      </c>
      <c r="I46" s="228">
        <f>'TAB-2 CSAW INFO'!BB12</f>
        <v>11.75</v>
      </c>
      <c r="J46" s="228">
        <f>'TAB-2 CSAW INFO'!BC12</f>
        <v>14.96</v>
      </c>
      <c r="K46" s="228">
        <f>'TAB-2 CSAW INFO'!BD12</f>
        <v>12.47</v>
      </c>
      <c r="L46" s="228">
        <f>'TAB-2 CSAW INFO'!BE12</f>
        <v>12.08</v>
      </c>
      <c r="M46" s="228">
        <f>'TAB-2 CSAW INFO'!BF12</f>
        <v>16.44</v>
      </c>
      <c r="N46" s="228">
        <f>'TAB-2 CSAW INFO'!BG12</f>
        <v>14.97</v>
      </c>
      <c r="O46" s="26">
        <f>D48+F48+H48+J48+L48+N48</f>
        <v>276.05</v>
      </c>
      <c r="Q46" s="6"/>
    </row>
    <row r="47" spans="2:17" ht="15.75" thickBot="1">
      <c r="B47" s="16">
        <v>48</v>
      </c>
      <c r="C47" s="228">
        <f>'TAB-2 CSAW INFO'!AV13</f>
        <v>13.62</v>
      </c>
      <c r="D47" s="228">
        <f>'TAB-2 CSAW INFO'!AW13</f>
        <v>6.74</v>
      </c>
      <c r="E47" s="228">
        <f>'TAB-2 CSAW INFO'!AX13</f>
        <v>16.02</v>
      </c>
      <c r="F47" s="228">
        <f>'TAB-2 CSAW INFO'!AY13</f>
        <v>14.37</v>
      </c>
      <c r="G47" s="228">
        <f>'TAB-2 CSAW INFO'!AZ13</f>
        <v>12.82</v>
      </c>
      <c r="H47" s="228">
        <f>'TAB-2 CSAW INFO'!BA13</f>
        <v>15.9</v>
      </c>
      <c r="I47" s="228">
        <f>'TAB-2 CSAW INFO'!BB13</f>
        <v>11.21</v>
      </c>
      <c r="J47" s="228">
        <f>'TAB-2 CSAW INFO'!BC13</f>
        <v>13.81</v>
      </c>
      <c r="K47" s="228">
        <f>'TAB-2 CSAW INFO'!BD13</f>
        <v>12.02</v>
      </c>
      <c r="L47" s="228">
        <f>'TAB-2 CSAW INFO'!BE13</f>
        <v>14.92</v>
      </c>
      <c r="M47" s="228">
        <f>'TAB-2 CSAW INFO'!BF13</f>
        <v>14.42</v>
      </c>
      <c r="N47" s="228">
        <f>'TAB-2 CSAW INFO'!BG13</f>
        <v>12.69</v>
      </c>
      <c r="Q47" s="22"/>
    </row>
    <row r="48" spans="2:17" ht="19.5" thickBot="1">
      <c r="B48" s="19" t="s">
        <v>1</v>
      </c>
      <c r="C48" s="20">
        <f aca="true" t="shared" si="3" ref="C48:N48">SUM(C42:C47)</f>
        <v>41.559999999999995</v>
      </c>
      <c r="D48" s="20">
        <f t="shared" si="3"/>
        <v>36.64</v>
      </c>
      <c r="E48" s="20">
        <f t="shared" si="3"/>
        <v>57.11</v>
      </c>
      <c r="F48" s="20">
        <f t="shared" si="3"/>
        <v>53.519999999999996</v>
      </c>
      <c r="G48" s="20">
        <f t="shared" si="3"/>
        <v>40.45</v>
      </c>
      <c r="H48" s="20">
        <f t="shared" si="3"/>
        <v>48</v>
      </c>
      <c r="I48" s="20">
        <f t="shared" si="3"/>
        <v>38.540000000000006</v>
      </c>
      <c r="J48" s="20">
        <f t="shared" si="3"/>
        <v>48.27</v>
      </c>
      <c r="K48" s="20">
        <f t="shared" si="3"/>
        <v>39.06</v>
      </c>
      <c r="L48" s="20">
        <f t="shared" si="3"/>
        <v>43.75</v>
      </c>
      <c r="M48" s="20">
        <f t="shared" si="3"/>
        <v>47.06</v>
      </c>
      <c r="N48" s="20">
        <f t="shared" si="3"/>
        <v>45.87</v>
      </c>
      <c r="Q48" s="23"/>
    </row>
    <row r="49" spans="2:17" ht="18.75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  <c r="Q49" s="23"/>
    </row>
    <row r="50" spans="2:17" ht="18.75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  <c r="Q50" s="23"/>
    </row>
    <row r="51" ht="15.75" thickBot="1"/>
    <row r="52" spans="2:18" ht="15.75">
      <c r="B52" s="437" t="s">
        <v>10</v>
      </c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31"/>
      <c r="Q52" s="32"/>
      <c r="R52" s="33"/>
    </row>
    <row r="53" spans="2:18" ht="16.5" thickBot="1">
      <c r="B53" s="433" t="str">
        <f>C3</f>
        <v>35-1018</v>
      </c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34"/>
      <c r="Q53" s="32"/>
      <c r="R53" s="33"/>
    </row>
    <row r="54" spans="2:14" ht="16.5" thickBot="1">
      <c r="B54" s="35"/>
      <c r="C54" s="426" t="s">
        <v>2</v>
      </c>
      <c r="D54" s="427"/>
      <c r="E54" s="424" t="s">
        <v>2</v>
      </c>
      <c r="F54" s="425"/>
      <c r="G54" s="424" t="s">
        <v>2</v>
      </c>
      <c r="H54" s="425"/>
      <c r="I54" s="424" t="s">
        <v>2</v>
      </c>
      <c r="J54" s="425"/>
      <c r="K54" s="424" t="s">
        <v>2</v>
      </c>
      <c r="L54" s="425"/>
      <c r="M54" s="424" t="s">
        <v>2</v>
      </c>
      <c r="N54" s="425"/>
    </row>
    <row r="55" spans="2:14" ht="16.5" thickBot="1">
      <c r="B55" s="213" t="s">
        <v>0</v>
      </c>
      <c r="C55" s="13" t="str">
        <f>$C$5</f>
        <v>SAT-EARNED </v>
      </c>
      <c r="D55" s="13" t="str">
        <f>$D$5</f>
        <v>SAT -TACS</v>
      </c>
      <c r="E55" s="14" t="str">
        <f>$E$5</f>
        <v>MON- EARNED</v>
      </c>
      <c r="F55" s="53" t="str">
        <f>$F$5</f>
        <v>MON-TACS</v>
      </c>
      <c r="G55" s="14" t="str">
        <f>$G$5</f>
        <v>TUES- EARNED</v>
      </c>
      <c r="H55" s="53" t="str">
        <f>$H$5</f>
        <v>TUE-TACS</v>
      </c>
      <c r="I55" s="14" t="str">
        <f>$I$5</f>
        <v>WED-EARNED</v>
      </c>
      <c r="J55" s="53" t="str">
        <f>$J$5</f>
        <v>WED-TACS</v>
      </c>
      <c r="K55" s="14" t="str">
        <f>$K$5</f>
        <v>THR-EARNED</v>
      </c>
      <c r="L55" s="53" t="str">
        <f>$L$5</f>
        <v>THUR-TACS</v>
      </c>
      <c r="M55" s="14" t="str">
        <f>$M$5</f>
        <v>FRI-EARNED</v>
      </c>
      <c r="N55" s="53" t="str">
        <f>$N$5</f>
        <v>FRI-TACS</v>
      </c>
    </row>
    <row r="56" spans="2:14" ht="16.5" thickBot="1">
      <c r="B56" s="213">
        <v>41</v>
      </c>
      <c r="C56" s="36">
        <f aca="true" t="shared" si="4" ref="C56:N56">(C6+C18+C30+C42)/4</f>
        <v>2.5E-11</v>
      </c>
      <c r="D56" s="36">
        <f t="shared" si="4"/>
        <v>2.5E-11</v>
      </c>
      <c r="E56" s="36">
        <f t="shared" si="4"/>
        <v>0</v>
      </c>
      <c r="F56" s="36">
        <f t="shared" si="4"/>
        <v>0</v>
      </c>
      <c r="G56" s="36">
        <f t="shared" si="4"/>
        <v>0</v>
      </c>
      <c r="H56" s="36">
        <f t="shared" si="4"/>
        <v>0</v>
      </c>
      <c r="I56" s="36">
        <f t="shared" si="4"/>
        <v>0</v>
      </c>
      <c r="J56" s="36">
        <f t="shared" si="4"/>
        <v>0</v>
      </c>
      <c r="K56" s="36">
        <f t="shared" si="4"/>
        <v>0</v>
      </c>
      <c r="L56" s="36">
        <f t="shared" si="4"/>
        <v>0</v>
      </c>
      <c r="M56" s="36">
        <f t="shared" si="4"/>
        <v>0</v>
      </c>
      <c r="N56" s="36">
        <f t="shared" si="4"/>
        <v>0</v>
      </c>
    </row>
    <row r="57" spans="2:14" ht="16.5" thickBot="1">
      <c r="B57" s="213">
        <v>42</v>
      </c>
      <c r="C57" s="36">
        <f>(C7+C19+C31+C43)/4</f>
        <v>0.9375</v>
      </c>
      <c r="D57" s="36">
        <f aca="true" t="shared" si="5" ref="D57:N57">(D7+D19+D31+D43)/4</f>
        <v>0.355</v>
      </c>
      <c r="E57" s="36">
        <f t="shared" si="5"/>
        <v>1.1075</v>
      </c>
      <c r="F57" s="36">
        <f t="shared" si="5"/>
        <v>0.54</v>
      </c>
      <c r="G57" s="36">
        <f t="shared" si="5"/>
        <v>0.885</v>
      </c>
      <c r="H57" s="36">
        <f t="shared" si="5"/>
        <v>0.54</v>
      </c>
      <c r="I57" s="36">
        <f t="shared" si="5"/>
        <v>0.775</v>
      </c>
      <c r="J57" s="36">
        <f t="shared" si="5"/>
        <v>0.1325</v>
      </c>
      <c r="K57" s="36">
        <f t="shared" si="5"/>
        <v>0.825</v>
      </c>
      <c r="L57" s="36">
        <f t="shared" si="5"/>
        <v>0.4625</v>
      </c>
      <c r="M57" s="36">
        <f t="shared" si="5"/>
        <v>0.9949999999999999</v>
      </c>
      <c r="N57" s="36">
        <f t="shared" si="5"/>
        <v>0.7625</v>
      </c>
    </row>
    <row r="58" spans="2:14" ht="16.5" thickBot="1">
      <c r="B58" s="213">
        <v>43</v>
      </c>
      <c r="C58" s="36">
        <f aca="true" t="shared" si="6" ref="C58:N58">(C8+C20+C32+C44)/4</f>
        <v>15.645</v>
      </c>
      <c r="D58" s="36">
        <f t="shared" si="6"/>
        <v>17.580000000000002</v>
      </c>
      <c r="E58" s="36">
        <f t="shared" si="6"/>
        <v>19.285</v>
      </c>
      <c r="F58" s="36">
        <f t="shared" si="6"/>
        <v>21.839999999999996</v>
      </c>
      <c r="G58" s="36">
        <f t="shared" si="6"/>
        <v>12.1475</v>
      </c>
      <c r="H58" s="36">
        <f t="shared" si="6"/>
        <v>14.8075</v>
      </c>
      <c r="I58" s="36">
        <f t="shared" si="6"/>
        <v>13.3125</v>
      </c>
      <c r="J58" s="36">
        <f t="shared" si="6"/>
        <v>17.6925</v>
      </c>
      <c r="K58" s="36">
        <f t="shared" si="6"/>
        <v>13.297500000000001</v>
      </c>
      <c r="L58" s="36">
        <f t="shared" si="6"/>
        <v>14.775</v>
      </c>
      <c r="M58" s="36">
        <f t="shared" si="6"/>
        <v>14.362499999999999</v>
      </c>
      <c r="N58" s="36">
        <f t="shared" si="6"/>
        <v>15.8775</v>
      </c>
    </row>
    <row r="59" spans="2:14" ht="16.5" thickBot="1">
      <c r="B59" s="213">
        <v>44</v>
      </c>
      <c r="C59" s="36">
        <f aca="true" t="shared" si="7" ref="C59:N59">(C9+C21+C33+C45)/4</f>
        <v>0.6975</v>
      </c>
      <c r="D59" s="36">
        <f t="shared" si="7"/>
        <v>3.495</v>
      </c>
      <c r="E59" s="36">
        <f t="shared" si="7"/>
        <v>1.025</v>
      </c>
      <c r="F59" s="36">
        <f t="shared" si="7"/>
        <v>3.3625</v>
      </c>
      <c r="G59" s="36">
        <f t="shared" si="7"/>
        <v>0.5625</v>
      </c>
      <c r="H59" s="36">
        <f t="shared" si="7"/>
        <v>2.0475000000000003</v>
      </c>
      <c r="I59" s="36">
        <f t="shared" si="7"/>
        <v>0.58</v>
      </c>
      <c r="J59" s="36">
        <f t="shared" si="7"/>
        <v>1.995</v>
      </c>
      <c r="K59" s="36">
        <f t="shared" si="7"/>
        <v>0.6749999999999999</v>
      </c>
      <c r="L59" s="36">
        <f t="shared" si="7"/>
        <v>2.185</v>
      </c>
      <c r="M59" s="36">
        <f t="shared" si="7"/>
        <v>0.7075</v>
      </c>
      <c r="N59" s="36">
        <f t="shared" si="7"/>
        <v>2.07</v>
      </c>
    </row>
    <row r="60" spans="2:14" ht="16.5" thickBot="1">
      <c r="B60" s="213">
        <v>45</v>
      </c>
      <c r="C60" s="36">
        <f aca="true" t="shared" si="8" ref="C60:N60">(C10+C22+C34+C46)/4</f>
        <v>14.995000000000001</v>
      </c>
      <c r="D60" s="36">
        <f t="shared" si="8"/>
        <v>11.214999999999998</v>
      </c>
      <c r="E60" s="36">
        <f t="shared" si="8"/>
        <v>20.96</v>
      </c>
      <c r="F60" s="36">
        <f t="shared" si="8"/>
        <v>16.48</v>
      </c>
      <c r="G60" s="36">
        <f t="shared" si="8"/>
        <v>17.442500000000003</v>
      </c>
      <c r="H60" s="36">
        <f t="shared" si="8"/>
        <v>15.1975</v>
      </c>
      <c r="I60" s="36">
        <f t="shared" si="8"/>
        <v>14.9175</v>
      </c>
      <c r="J60" s="36">
        <f t="shared" si="8"/>
        <v>15.2625</v>
      </c>
      <c r="K60" s="36">
        <f t="shared" si="8"/>
        <v>14.145</v>
      </c>
      <c r="L60" s="36">
        <f t="shared" si="8"/>
        <v>14.09</v>
      </c>
      <c r="M60" s="36">
        <f t="shared" si="8"/>
        <v>16.0875</v>
      </c>
      <c r="N60" s="36">
        <f t="shared" si="8"/>
        <v>13.59</v>
      </c>
    </row>
    <row r="61" spans="2:14" ht="16.5" thickBot="1">
      <c r="B61" s="213">
        <v>48</v>
      </c>
      <c r="C61" s="36">
        <f aca="true" t="shared" si="9" ref="C61:N61">(C11+C23+C35+C47)/4</f>
        <v>13.614999999999998</v>
      </c>
      <c r="D61" s="36">
        <f t="shared" si="9"/>
        <v>7.785</v>
      </c>
      <c r="E61" s="36">
        <f t="shared" si="9"/>
        <v>16.0225</v>
      </c>
      <c r="F61" s="36">
        <f t="shared" si="9"/>
        <v>14.687499999999998</v>
      </c>
      <c r="G61" s="36">
        <f t="shared" si="9"/>
        <v>12.815</v>
      </c>
      <c r="H61" s="36">
        <f t="shared" si="9"/>
        <v>16.375</v>
      </c>
      <c r="I61" s="36">
        <f t="shared" si="9"/>
        <v>11.2125</v>
      </c>
      <c r="J61" s="36">
        <f t="shared" si="9"/>
        <v>15.505</v>
      </c>
      <c r="K61" s="36">
        <f t="shared" si="9"/>
        <v>12.015</v>
      </c>
      <c r="L61" s="36">
        <f t="shared" si="9"/>
        <v>16.84</v>
      </c>
      <c r="M61" s="36">
        <f t="shared" si="9"/>
        <v>14.415000000000001</v>
      </c>
      <c r="N61" s="36">
        <f t="shared" si="9"/>
        <v>11.4325</v>
      </c>
    </row>
    <row r="62" spans="2:14" ht="19.5" thickBot="1">
      <c r="B62" s="37" t="s">
        <v>1</v>
      </c>
      <c r="C62" s="38">
        <f aca="true" t="shared" si="10" ref="C62:N62">SUM(C56:C61)</f>
        <v>45.890000000025</v>
      </c>
      <c r="D62" s="38">
        <f t="shared" si="10"/>
        <v>40.430000000025004</v>
      </c>
      <c r="E62" s="38">
        <f t="shared" si="10"/>
        <v>58.4</v>
      </c>
      <c r="F62" s="38">
        <f t="shared" si="10"/>
        <v>56.91</v>
      </c>
      <c r="G62" s="38">
        <f t="shared" si="10"/>
        <v>43.8525</v>
      </c>
      <c r="H62" s="38">
        <f t="shared" si="10"/>
        <v>48.9675</v>
      </c>
      <c r="I62" s="38">
        <f t="shared" si="10"/>
        <v>40.7975</v>
      </c>
      <c r="J62" s="38">
        <f t="shared" si="10"/>
        <v>50.5875</v>
      </c>
      <c r="K62" s="38">
        <f t="shared" si="10"/>
        <v>40.9575</v>
      </c>
      <c r="L62" s="38">
        <f t="shared" si="10"/>
        <v>48.3525</v>
      </c>
      <c r="M62" s="38">
        <f t="shared" si="10"/>
        <v>46.567499999999995</v>
      </c>
      <c r="N62" s="38">
        <f t="shared" si="10"/>
        <v>43.732499999999995</v>
      </c>
    </row>
    <row r="63" spans="2:18" ht="18.75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Q63" s="30"/>
      <c r="R63" s="30"/>
    </row>
    <row r="64" spans="2:14" ht="15.75" thickBo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6" ht="15.75">
      <c r="B65" s="435" t="s">
        <v>11</v>
      </c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1"/>
      <c r="O65" s="32"/>
      <c r="P65" s="33"/>
    </row>
    <row r="66" spans="2:16" ht="16.5" thickBot="1">
      <c r="B66" s="433" t="str">
        <f>C3</f>
        <v>35-1018</v>
      </c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34"/>
      <c r="O66" s="32"/>
      <c r="P66" s="33"/>
    </row>
    <row r="67" spans="2:16" ht="16.5" thickBot="1">
      <c r="B67" s="35"/>
      <c r="C67" s="424" t="s">
        <v>4</v>
      </c>
      <c r="D67" s="425"/>
      <c r="E67" s="424" t="s">
        <v>4</v>
      </c>
      <c r="F67" s="425"/>
      <c r="G67" s="424" t="s">
        <v>4</v>
      </c>
      <c r="H67" s="425"/>
      <c r="I67" s="424" t="s">
        <v>4</v>
      </c>
      <c r="J67" s="425"/>
      <c r="K67" s="424" t="s">
        <v>4</v>
      </c>
      <c r="L67" s="425"/>
      <c r="M67" s="424" t="s">
        <v>4</v>
      </c>
      <c r="N67" s="425"/>
      <c r="O67" s="32"/>
      <c r="P67" s="33"/>
    </row>
    <row r="68" spans="2:16" ht="16.5" thickBot="1">
      <c r="B68" s="213" t="s">
        <v>0</v>
      </c>
      <c r="C68" s="13" t="str">
        <f>$C$5</f>
        <v>SAT-EARNED </v>
      </c>
      <c r="D68" s="13" t="str">
        <f>$D$5</f>
        <v>SAT -TACS</v>
      </c>
      <c r="E68" s="14" t="str">
        <f>$E$5</f>
        <v>MON- EARNED</v>
      </c>
      <c r="F68" s="13" t="str">
        <f>$F$5</f>
        <v>MON-TACS</v>
      </c>
      <c r="G68" s="14" t="str">
        <f>$G$5</f>
        <v>TUES- EARNED</v>
      </c>
      <c r="H68" s="13" t="str">
        <f>$H$5</f>
        <v>TUE-TACS</v>
      </c>
      <c r="I68" s="14" t="str">
        <f>$I$5</f>
        <v>WED-EARNED</v>
      </c>
      <c r="J68" s="13" t="str">
        <f>$J$5</f>
        <v>WED-TACS</v>
      </c>
      <c r="K68" s="14" t="str">
        <f>$K$5</f>
        <v>THR-EARNED</v>
      </c>
      <c r="L68" s="13" t="str">
        <f>$L$5</f>
        <v>THUR-TACS</v>
      </c>
      <c r="M68" s="14" t="str">
        <f>$M$5</f>
        <v>FRI-EARNED</v>
      </c>
      <c r="N68" s="13" t="str">
        <f>$N$5</f>
        <v>FRI-TACS</v>
      </c>
      <c r="O68" s="32"/>
      <c r="P68" s="33"/>
    </row>
    <row r="69" spans="2:16" ht="16.5" thickBot="1">
      <c r="B69" s="213">
        <v>41</v>
      </c>
      <c r="C69" s="42">
        <f>('TAB-1 Enter Office Information'!C70-'TAB-1 Enter Office Information'!C81)/'TAB-1 Enter Office Information'!C81*C56+C56</f>
        <v>0</v>
      </c>
      <c r="D69" s="42">
        <f>('TAB-1 Enter Office Information'!D70-'TAB-1 Enter Office Information'!D81)/'TAB-1 Enter Office Information'!D81*D56+D56</f>
        <v>0</v>
      </c>
      <c r="E69" s="42">
        <f>('TAB-1 Enter Office Information'!C70-'TAB-1 Enter Office Information'!C81)/'TAB-1 Enter Office Information'!C81*E56+E56</f>
        <v>0</v>
      </c>
      <c r="F69" s="42">
        <f>('TAB-1 Enter Office Information'!D70-'TAB-1 Enter Office Information'!D81)/'TAB-1 Enter Office Information'!D81*F56+F56</f>
        <v>0</v>
      </c>
      <c r="G69" s="42">
        <f>('TAB-1 Enter Office Information'!C70-'TAB-1 Enter Office Information'!C81)/'TAB-1 Enter Office Information'!C81*G56+G56</f>
        <v>0</v>
      </c>
      <c r="H69" s="42">
        <f>('TAB-1 Enter Office Information'!D70-'TAB-1 Enter Office Information'!D81)/'TAB-1 Enter Office Information'!D81*H56+H56</f>
        <v>0</v>
      </c>
      <c r="I69" s="42">
        <f>('TAB-1 Enter Office Information'!C70-'TAB-1 Enter Office Information'!C81)/'TAB-1 Enter Office Information'!C81*I56+I56</f>
        <v>0</v>
      </c>
      <c r="J69" s="42">
        <f>('TAB-1 Enter Office Information'!D70-'TAB-1 Enter Office Information'!D81)/'TAB-1 Enter Office Information'!D81*J56+J56</f>
        <v>0</v>
      </c>
      <c r="K69" s="42">
        <f>('TAB-1 Enter Office Information'!C70-'TAB-1 Enter Office Information'!C81)/'TAB-1 Enter Office Information'!C81*K56+K56</f>
        <v>0</v>
      </c>
      <c r="L69" s="42">
        <f>('TAB-1 Enter Office Information'!D70-'TAB-1 Enter Office Information'!D81)/'TAB-1 Enter Office Information'!D81*L56+L56</f>
        <v>0</v>
      </c>
      <c r="M69" s="42">
        <f>('TAB-1 Enter Office Information'!C70-'TAB-1 Enter Office Information'!C81)/'TAB-1 Enter Office Information'!C81*M56+M56</f>
        <v>0</v>
      </c>
      <c r="N69" s="43">
        <f>('TAB-1 Enter Office Information'!D70-'TAB-1 Enter Office Information'!D81)/'TAB-1 Enter Office Information'!D81*N56+N56</f>
        <v>0</v>
      </c>
      <c r="O69" s="32"/>
      <c r="P69" s="33"/>
    </row>
    <row r="70" spans="2:16" ht="16.5" thickBot="1">
      <c r="B70" s="213">
        <v>42</v>
      </c>
      <c r="C70" s="42">
        <f>('TAB-1 Enter Office Information'!C71-'TAB-1 Enter Office Information'!C82)/'TAB-1 Enter Office Information'!C82*C57+C57</f>
        <v>0.6108597285067874</v>
      </c>
      <c r="D70" s="42">
        <f>('TAB-1 Enter Office Information'!D71-'TAB-1 Enter Office Information'!D82)/'TAB-1 Enter Office Information'!D82*D57+D57</f>
        <v>0.5186750223813786</v>
      </c>
      <c r="E70" s="42">
        <f>('TAB-1 Enter Office Information'!C71-'TAB-1 Enter Office Information'!C82)/'TAB-1 Enter Office Information'!C82*E57+E57</f>
        <v>0.7216289592760181</v>
      </c>
      <c r="F70" s="42">
        <f>('TAB-1 Enter Office Information'!D71-'TAB-1 Enter Office Information'!D82)/'TAB-1 Enter Office Information'!D82*F57+F57</f>
        <v>0.7889704565801253</v>
      </c>
      <c r="G70" s="42">
        <f>('TAB-1 Enter Office Information'!C71-'TAB-1 Enter Office Information'!C82)/'TAB-1 Enter Office Information'!C82*G57+G57</f>
        <v>0.5766515837104073</v>
      </c>
      <c r="H70" s="42">
        <f>('TAB-1 Enter Office Information'!D71-'TAB-1 Enter Office Information'!D82)/'TAB-1 Enter Office Information'!D82*H57+H57</f>
        <v>0.7889704565801253</v>
      </c>
      <c r="I70" s="42">
        <f>('TAB-1 Enter Office Information'!C71-'TAB-1 Enter Office Information'!C82)/'TAB-1 Enter Office Information'!C82*I57+I57</f>
        <v>0.5049773755656108</v>
      </c>
      <c r="J70" s="42">
        <f>('TAB-1 Enter Office Information'!D71-'TAB-1 Enter Office Information'!D82)/'TAB-1 Enter Office Information'!D82*J57+J57</f>
        <v>0.19358997314234555</v>
      </c>
      <c r="K70" s="42">
        <f>('TAB-1 Enter Office Information'!C71-'TAB-1 Enter Office Information'!C82)/'TAB-1 Enter Office Information'!C82*K57+K57</f>
        <v>0.5375565610859728</v>
      </c>
      <c r="L70" s="42">
        <f>('TAB-1 Enter Office Information'!D71-'TAB-1 Enter Office Information'!D82)/'TAB-1 Enter Office Information'!D82*L57+L57</f>
        <v>0.6757385854968665</v>
      </c>
      <c r="M70" s="42">
        <f>('TAB-1 Enter Office Information'!C71-'TAB-1 Enter Office Information'!C82)/'TAB-1 Enter Office Information'!C82*M57+M57</f>
        <v>0.6483257918552036</v>
      </c>
      <c r="N70" s="43">
        <f>('TAB-1 Enter Office Information'!D71-'TAB-1 Enter Office Information'!D82)/'TAB-1 Enter Office Information'!D82*N57+N57</f>
        <v>1.1140555058191581</v>
      </c>
      <c r="O70" s="32"/>
      <c r="P70" s="33"/>
    </row>
    <row r="71" spans="2:16" ht="16.5" thickBot="1">
      <c r="B71" s="213">
        <v>43</v>
      </c>
      <c r="C71" s="42">
        <f>('TAB-1 Enter Office Information'!C72-'TAB-1 Enter Office Information'!C83)/'TAB-1 Enter Office Information'!C83*C58+C58</f>
        <v>17.30278364565588</v>
      </c>
      <c r="D71" s="42">
        <f>('TAB-1 Enter Office Information'!D72-'TAB-1 Enter Office Information'!D83)/'TAB-1 Enter Office Information'!D83*D58+D58</f>
        <v>19.651688318018962</v>
      </c>
      <c r="E71" s="42">
        <f>('TAB-1 Enter Office Information'!C72-'TAB-1 Enter Office Information'!C83)/'TAB-1 Enter Office Information'!C83*E58+E58</f>
        <v>21.328487223168658</v>
      </c>
      <c r="F71" s="42">
        <f>('TAB-1 Enter Office Information'!D72-'TAB-1 Enter Office Information'!D83)/'TAB-1 Enter Office Information'!D83*F58+F58</f>
        <v>24.41370152818737</v>
      </c>
      <c r="G71" s="42">
        <f>('TAB-1 Enter Office Information'!C72-'TAB-1 Enter Office Information'!C83)/'TAB-1 Enter Office Information'!C83*G58+G58</f>
        <v>13.4346797274276</v>
      </c>
      <c r="H71" s="42">
        <f>('TAB-1 Enter Office Information'!D72-'TAB-1 Enter Office Information'!D83)/'TAB-1 Enter Office Information'!D83*H58+H58</f>
        <v>16.552467279241508</v>
      </c>
      <c r="I71" s="42">
        <f>('TAB-1 Enter Office Information'!C72-'TAB-1 Enter Office Information'!C83)/'TAB-1 Enter Office Information'!C83*I58+I58</f>
        <v>14.723126064735947</v>
      </c>
      <c r="J71" s="42">
        <f>('TAB-1 Enter Office Information'!D72-'TAB-1 Enter Office Information'!D83)/'TAB-1 Enter Office Information'!D83*J58+J58</f>
        <v>19.77744570913256</v>
      </c>
      <c r="K71" s="42">
        <f>('TAB-1 Enter Office Information'!C72-'TAB-1 Enter Office Information'!C83)/'TAB-1 Enter Office Information'!C83*K58+K58</f>
        <v>14.706536626916527</v>
      </c>
      <c r="L71" s="42">
        <f>('TAB-1 Enter Office Information'!D72-'TAB-1 Enter Office Information'!D83)/'TAB-1 Enter Office Information'!D83*L58+L58</f>
        <v>16.516137366253137</v>
      </c>
      <c r="M71" s="42">
        <f>('TAB-1 Enter Office Information'!C72-'TAB-1 Enter Office Information'!C83)/'TAB-1 Enter Office Information'!C83*M58+M58</f>
        <v>15.8843867120954</v>
      </c>
      <c r="N71" s="43">
        <f>('TAB-1 Enter Office Information'!D72-'TAB-1 Enter Office Information'!D83)/'TAB-1 Enter Office Information'!D83*N58+N58</f>
        <v>17.74855979916644</v>
      </c>
      <c r="O71" s="44"/>
      <c r="P71" s="33"/>
    </row>
    <row r="72" spans="2:16" ht="16.5" thickBot="1">
      <c r="B72" s="213">
        <v>44</v>
      </c>
      <c r="C72" s="42">
        <f>('TAB-1 Enter Office Information'!C73-'TAB-1 Enter Office Information'!C84)/'TAB-1 Enter Office Information'!C84*C59+C59</f>
        <v>0.8374926427310181</v>
      </c>
      <c r="D72" s="42">
        <f>('TAB-1 Enter Office Information'!D73-'TAB-1 Enter Office Information'!D84)/'TAB-1 Enter Office Information'!D84*D59+D59</f>
        <v>3.611461563840316</v>
      </c>
      <c r="E72" s="42">
        <f>('TAB-1 Enter Office Information'!C73-'TAB-1 Enter Office Information'!C84)/'TAB-1 Enter Office Information'!C84*E59+E59</f>
        <v>1.2307239552678042</v>
      </c>
      <c r="F72" s="42">
        <f>('TAB-1 Enter Office Information'!D73-'TAB-1 Enter Office Information'!D84)/'TAB-1 Enter Office Information'!D84*F59+F59</f>
        <v>3.474546354338501</v>
      </c>
      <c r="G72" s="42">
        <f>('TAB-1 Enter Office Information'!C73-'TAB-1 Enter Office Information'!C84)/'TAB-1 Enter Office Information'!C84*G59+G59</f>
        <v>0.6753972925250147</v>
      </c>
      <c r="H72" s="42">
        <f>('TAB-1 Enter Office Information'!D73-'TAB-1 Enter Office Information'!D84)/'TAB-1 Enter Office Information'!D84*H59+H59</f>
        <v>2.1157274826789836</v>
      </c>
      <c r="I72" s="42">
        <f>('TAB-1 Enter Office Information'!C73-'TAB-1 Enter Office Information'!C84)/'TAB-1 Enter Office Information'!C84*I59+I59</f>
        <v>0.6964096527369039</v>
      </c>
      <c r="J72" s="42">
        <f>('TAB-1 Enter Office Information'!D73-'TAB-1 Enter Office Information'!D84)/'TAB-1 Enter Office Information'!D84*J59+J59</f>
        <v>2.061478060046189</v>
      </c>
      <c r="K72" s="42">
        <f>('TAB-1 Enter Office Information'!C73-'TAB-1 Enter Office Information'!C84)/'TAB-1 Enter Office Information'!C84*K59+K59</f>
        <v>0.8104767510300175</v>
      </c>
      <c r="L72" s="42">
        <f>('TAB-1 Enter Office Information'!D73-'TAB-1 Enter Office Information'!D84)/'TAB-1 Enter Office Information'!D84*L59+L59</f>
        <v>2.2578093038601117</v>
      </c>
      <c r="M72" s="42">
        <f>('TAB-1 Enter Office Information'!C73-'TAB-1 Enter Office Information'!C84)/'TAB-1 Enter Office Information'!C84*M59+M59</f>
        <v>0.8494997057092406</v>
      </c>
      <c r="N72" s="43">
        <f>('TAB-1 Enter Office Information'!D73-'TAB-1 Enter Office Information'!D84)/'TAB-1 Enter Office Information'!D84*N59+N59</f>
        <v>2.138977235235895</v>
      </c>
      <c r="O72" s="33"/>
      <c r="P72" s="33"/>
    </row>
    <row r="73" spans="2:16" ht="16.5" thickBot="1">
      <c r="B73" s="213">
        <v>45</v>
      </c>
      <c r="C73" s="42">
        <f>('TAB-1 Enter Office Information'!C74-'TAB-1 Enter Office Information'!C85)/'TAB-1 Enter Office Information'!C85*C60+C60</f>
        <v>14.94516755879145</v>
      </c>
      <c r="D73" s="42">
        <f>('TAB-1 Enter Office Information'!D74-'TAB-1 Enter Office Information'!D85)/'TAB-1 Enter Office Information'!D85*D60+D60</f>
        <v>11.87678103337799</v>
      </c>
      <c r="E73" s="42">
        <f>('TAB-1 Enter Office Information'!C74-'TAB-1 Enter Office Information'!C85)/'TAB-1 Enter Office Information'!C85*E60+E60</f>
        <v>20.890344250234662</v>
      </c>
      <c r="F73" s="42">
        <f>('TAB-1 Enter Office Information'!D74-'TAB-1 Enter Office Information'!D85)/'TAB-1 Enter Office Information'!D85*F60+F60</f>
        <v>17.45246111725986</v>
      </c>
      <c r="G73" s="42">
        <f>('TAB-1 Enter Office Information'!C74-'TAB-1 Enter Office Information'!C85)/'TAB-1 Enter Office Information'!C85*G60+G60</f>
        <v>17.384533854232735</v>
      </c>
      <c r="H73" s="42">
        <f>('TAB-1 Enter Office Information'!D74-'TAB-1 Enter Office Information'!D85)/'TAB-1 Enter Office Information'!D85*H60+H60</f>
        <v>16.094282635288636</v>
      </c>
      <c r="I73" s="42">
        <f>('TAB-1 Enter Office Information'!C74-'TAB-1 Enter Office Information'!C85)/'TAB-1 Enter Office Information'!C85*I60+I60</f>
        <v>14.867925112255515</v>
      </c>
      <c r="J73" s="42">
        <f>('TAB-1 Enter Office Information'!D74-'TAB-1 Enter Office Information'!D85)/'TAB-1 Enter Office Information'!D85*J60+J60</f>
        <v>16.163118191879768</v>
      </c>
      <c r="K73" s="42">
        <f>('TAB-1 Enter Office Information'!C74-'TAB-1 Enter Office Information'!C85)/'TAB-1 Enter Office Information'!C85*K60+K60</f>
        <v>14.097992338719909</v>
      </c>
      <c r="L73" s="42">
        <f>('TAB-1 Enter Office Information'!D74-'TAB-1 Enter Office Information'!D85)/'TAB-1 Enter Office Information'!D85*L60+L60</f>
        <v>14.921430651832003</v>
      </c>
      <c r="M73" s="42">
        <f>('TAB-1 Enter Office Information'!C74-'TAB-1 Enter Office Information'!C85)/'TAB-1 Enter Office Information'!C85*M60+M60</f>
        <v>16.03403688576575</v>
      </c>
      <c r="N73" s="43">
        <f>('TAB-1 Enter Office Information'!D74-'TAB-1 Enter Office Information'!D85)/'TAB-1 Enter Office Information'!D85*N60+N60</f>
        <v>14.39192637036174</v>
      </c>
      <c r="O73" s="33"/>
      <c r="P73" s="33"/>
    </row>
    <row r="74" spans="2:16" ht="16.5" thickBot="1">
      <c r="B74" s="213">
        <v>48</v>
      </c>
      <c r="C74" s="42">
        <f>('TAB-1 Enter Office Information'!C75-'TAB-1 Enter Office Information'!C86)/'TAB-1 Enter Office Information'!C86*C61+C61</f>
        <v>13.605650789687243</v>
      </c>
      <c r="D74" s="42">
        <f>('TAB-1 Enter Office Information'!D75-'TAB-1 Enter Office Information'!D86)/'TAB-1 Enter Office Information'!D86*D61+D61</f>
        <v>7.756262632375189</v>
      </c>
      <c r="E74" s="42">
        <f>('TAB-1 Enter Office Information'!C75-'TAB-1 Enter Office Information'!C86)/'TAB-1 Enter Office Information'!C86*E61+E61</f>
        <v>16.01149759660403</v>
      </c>
      <c r="F74" s="42">
        <f>('TAB-1 Enter Office Information'!D75-'TAB-1 Enter Office Information'!D86)/'TAB-1 Enter Office Information'!D86*F61+F61</f>
        <v>14.633282904689862</v>
      </c>
      <c r="G74" s="42">
        <f>('TAB-1 Enter Office Information'!C75-'TAB-1 Enter Office Information'!C86)/'TAB-1 Enter Office Information'!C86*G61+G61</f>
        <v>12.80620013733691</v>
      </c>
      <c r="H74" s="42">
        <f>('TAB-1 Enter Office Information'!D75-'TAB-1 Enter Office Information'!D86)/'TAB-1 Enter Office Information'!D86*H61+H61</f>
        <v>16.314553706505293</v>
      </c>
      <c r="I74" s="42">
        <f>('TAB-1 Enter Office Information'!C75-'TAB-1 Enter Office Information'!C86)/'TAB-1 Enter Office Information'!C86*I61+I61</f>
        <v>11.204800549347649</v>
      </c>
      <c r="J74" s="42">
        <f>('TAB-1 Enter Office Information'!D75-'TAB-1 Enter Office Information'!D86)/'TAB-1 Enter Office Information'!D86*J61+J61</f>
        <v>15.447765204236006</v>
      </c>
      <c r="K74" s="42">
        <f>('TAB-1 Enter Office Information'!C75-'TAB-1 Enter Office Information'!C86)/'TAB-1 Enter Office Information'!C86*K61+K61</f>
        <v>12.006749484986576</v>
      </c>
      <c r="L74" s="42">
        <f>('TAB-1 Enter Office Information'!D75-'TAB-1 Enter Office Information'!D86)/'TAB-1 Enter Office Information'!D86*L61+L61</f>
        <v>16.77783721633888</v>
      </c>
      <c r="M74" s="42">
        <f>('TAB-1 Enter Office Information'!C75-'TAB-1 Enter Office Information'!C86)/'TAB-1 Enter Office Information'!C86*M61+M61</f>
        <v>14.405101442037578</v>
      </c>
      <c r="N74" s="43">
        <f>('TAB-1 Enter Office Information'!D75-'TAB-1 Enter Office Information'!D86)/'TAB-1 Enter Office Information'!D86*N61+N61</f>
        <v>11.390298335854764</v>
      </c>
      <c r="O74" s="33"/>
      <c r="P74" s="33"/>
    </row>
    <row r="75" spans="2:16" ht="19.5" thickBot="1">
      <c r="B75" s="37" t="s">
        <v>1</v>
      </c>
      <c r="C75" s="45">
        <f>SUM(C69:C74)</f>
        <v>47.30195436537238</v>
      </c>
      <c r="D75" s="45">
        <f aca="true" t="shared" si="11" ref="D75:N75">SUM(D69:D74)</f>
        <v>43.414868569993835</v>
      </c>
      <c r="E75" s="45">
        <f t="shared" si="11"/>
        <v>60.182681984551174</v>
      </c>
      <c r="F75" s="45">
        <f t="shared" si="11"/>
        <v>60.76296236105571</v>
      </c>
      <c r="G75" s="45">
        <f t="shared" si="11"/>
        <v>44.877462595232664</v>
      </c>
      <c r="H75" s="45">
        <f t="shared" si="11"/>
        <v>51.86600156029455</v>
      </c>
      <c r="I75" s="45">
        <f t="shared" si="11"/>
        <v>41.99723875464163</v>
      </c>
      <c r="J75" s="45">
        <f t="shared" si="11"/>
        <v>53.64339713843687</v>
      </c>
      <c r="K75" s="45">
        <f t="shared" si="11"/>
        <v>42.159311762739</v>
      </c>
      <c r="L75" s="45">
        <f t="shared" si="11"/>
        <v>51.148953123781</v>
      </c>
      <c r="M75" s="45">
        <f t="shared" si="11"/>
        <v>47.821350537463175</v>
      </c>
      <c r="N75" s="232">
        <f t="shared" si="11"/>
        <v>46.783817246438</v>
      </c>
      <c r="O75" s="33"/>
      <c r="P75" s="33"/>
    </row>
    <row r="76" ht="15.75" thickBot="1"/>
    <row r="77" spans="12:14" ht="15.75">
      <c r="L77" s="46" t="s">
        <v>28</v>
      </c>
      <c r="M77" s="47"/>
      <c r="N77" s="8"/>
    </row>
    <row r="78" spans="12:14" ht="19.5" thickBot="1">
      <c r="L78" s="428">
        <f>C75+E75+G75+I75+K75+M75</f>
        <v>284.34000000000003</v>
      </c>
      <c r="M78" s="429"/>
      <c r="N78" s="430"/>
    </row>
    <row r="79" spans="12:14" ht="15.75">
      <c r="L79" s="48" t="s">
        <v>27</v>
      </c>
      <c r="M79" s="33"/>
      <c r="N79" s="15"/>
    </row>
    <row r="80" spans="12:14" ht="19.5" thickBot="1">
      <c r="L80" s="428">
        <f>D75+F75+H75+J75+L75+N75</f>
        <v>307.61999999999995</v>
      </c>
      <c r="M80" s="431"/>
      <c r="N80" s="432"/>
    </row>
  </sheetData>
  <sheetProtection password="D3EE" sheet="1" objects="1" scenarios="1" formatColumns="0" formatRows="0" selectLockedCells="1" selectUnlockedCells="1"/>
  <mergeCells count="50">
    <mergeCell ref="K16:L16"/>
    <mergeCell ref="M16:N16"/>
    <mergeCell ref="C28:D28"/>
    <mergeCell ref="E28:F28"/>
    <mergeCell ref="G28:H28"/>
    <mergeCell ref="I28:J28"/>
    <mergeCell ref="K28:L28"/>
    <mergeCell ref="M28:N28"/>
    <mergeCell ref="B38:M38"/>
    <mergeCell ref="B39:M39"/>
    <mergeCell ref="B52:M52"/>
    <mergeCell ref="B53:M53"/>
    <mergeCell ref="C40:D40"/>
    <mergeCell ref="E40:F40"/>
    <mergeCell ref="G40:H40"/>
    <mergeCell ref="I40:J40"/>
    <mergeCell ref="K40:L40"/>
    <mergeCell ref="M40:N40"/>
    <mergeCell ref="B2:M2"/>
    <mergeCell ref="B14:M14"/>
    <mergeCell ref="B26:M26"/>
    <mergeCell ref="B27:M27"/>
    <mergeCell ref="C4:D4"/>
    <mergeCell ref="E4:F4"/>
    <mergeCell ref="G4:H4"/>
    <mergeCell ref="I4:J4"/>
    <mergeCell ref="K4:L4"/>
    <mergeCell ref="M4:N4"/>
    <mergeCell ref="C3:N3"/>
    <mergeCell ref="C16:D16"/>
    <mergeCell ref="E16:F16"/>
    <mergeCell ref="G16:H16"/>
    <mergeCell ref="I16:J16"/>
    <mergeCell ref="C15:N15"/>
    <mergeCell ref="M67:N67"/>
    <mergeCell ref="C54:D54"/>
    <mergeCell ref="L78:N78"/>
    <mergeCell ref="L80:N80"/>
    <mergeCell ref="C67:D67"/>
    <mergeCell ref="E67:F67"/>
    <mergeCell ref="G67:H67"/>
    <mergeCell ref="I67:J67"/>
    <mergeCell ref="K67:L67"/>
    <mergeCell ref="E54:F54"/>
    <mergeCell ref="G54:H54"/>
    <mergeCell ref="I54:J54"/>
    <mergeCell ref="K54:L54"/>
    <mergeCell ref="M54:N54"/>
    <mergeCell ref="B66:M66"/>
    <mergeCell ref="B65:M65"/>
  </mergeCells>
  <hyperlinks>
    <hyperlink ref="B1" r:id="rId1" display="hyperlink"/>
  </hyperlinks>
  <printOptions horizontalCentered="1" verticalCentered="1"/>
  <pageMargins left="0" right="0" top="0" bottom="0" header="0.3" footer="0.3"/>
  <pageSetup horizontalDpi="300" verticalDpi="300" orientation="landscape" scale="76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119"/>
  <sheetViews>
    <sheetView showGridLines="0" showRowColHeaders="0" zoomScalePageLayoutView="0" workbookViewId="0" topLeftCell="A1">
      <selection activeCell="B42" sqref="B42"/>
    </sheetView>
  </sheetViews>
  <sheetFormatPr defaultColWidth="9.140625" defaultRowHeight="15"/>
  <cols>
    <col min="1" max="1" width="3.00390625" style="2" customWidth="1"/>
    <col min="2" max="2" width="42.421875" style="58" bestFit="1" customWidth="1"/>
    <col min="3" max="3" width="10.00390625" style="58" bestFit="1" customWidth="1"/>
    <col min="4" max="5" width="6.421875" style="2" bestFit="1" customWidth="1"/>
    <col min="6" max="6" width="7.7109375" style="2" bestFit="1" customWidth="1"/>
    <col min="7" max="8" width="6.421875" style="2" bestFit="1" customWidth="1"/>
    <col min="9" max="9" width="7.7109375" style="2" bestFit="1" customWidth="1"/>
    <col min="10" max="11" width="6.421875" style="2" bestFit="1" customWidth="1"/>
    <col min="12" max="12" width="7.57421875" style="2" customWidth="1"/>
    <col min="13" max="14" width="6.421875" style="2" bestFit="1" customWidth="1"/>
    <col min="15" max="15" width="7.7109375" style="2" bestFit="1" customWidth="1"/>
    <col min="16" max="17" width="6.421875" style="2" bestFit="1" customWidth="1"/>
    <col min="18" max="18" width="7.7109375" style="2" bestFit="1" customWidth="1"/>
    <col min="19" max="20" width="6.421875" style="2" bestFit="1" customWidth="1"/>
    <col min="21" max="21" width="7.7109375" style="2" bestFit="1" customWidth="1"/>
    <col min="22" max="22" width="12.421875" style="2" bestFit="1" customWidth="1"/>
    <col min="23" max="23" width="13.8515625" style="2" bestFit="1" customWidth="1"/>
    <col min="24" max="16384" width="9.140625" style="2" customWidth="1"/>
  </cols>
  <sheetData>
    <row r="1" spans="2:13" ht="7.5" customHeight="1" thickBot="1">
      <c r="B1" s="80"/>
      <c r="C1" s="80"/>
      <c r="D1" s="49"/>
      <c r="F1" s="51"/>
      <c r="G1" s="52"/>
      <c r="H1" s="52"/>
      <c r="K1" s="33"/>
      <c r="L1" s="50"/>
      <c r="M1" s="50"/>
    </row>
    <row r="2" spans="2:6" s="58" customFormat="1" ht="13.5" thickBot="1">
      <c r="B2" s="115" t="str">
        <f>'TAB-1 Enter Office Information'!B8</f>
        <v>Unit Opening Time Monday thru Friday (Hour:units)</v>
      </c>
      <c r="C2" s="69">
        <f>'TAB-1 Enter Office Information'!C8</f>
        <v>4</v>
      </c>
      <c r="F2" s="203"/>
    </row>
    <row r="3" spans="2:13" s="58" customFormat="1" ht="13.5" thickBot="1">
      <c r="B3" s="115" t="str">
        <f>'TAB-1 Enter Office Information'!B9</f>
        <v>Unit Closing Time (Hour:units)</v>
      </c>
      <c r="C3" s="69">
        <f>'TAB-1 Enter Office Information'!C9</f>
        <v>18</v>
      </c>
      <c r="F3" s="203"/>
      <c r="G3" s="176"/>
      <c r="H3" s="106"/>
      <c r="I3" s="107"/>
      <c r="K3" s="56"/>
      <c r="L3" s="57"/>
      <c r="M3" s="57"/>
    </row>
    <row r="4" spans="2:21" s="58" customFormat="1" ht="13.5" thickBot="1">
      <c r="B4" s="115" t="str">
        <f>'TAB-1 Enter Office Information'!B10</f>
        <v>Unit Opening Time on Saturday (Hour:units)</v>
      </c>
      <c r="C4" s="69">
        <f>'TAB-1 Enter Office Information'!C10</f>
        <v>4</v>
      </c>
      <c r="F4" s="203"/>
      <c r="G4" s="176"/>
      <c r="H4" s="107"/>
      <c r="I4" s="106"/>
      <c r="N4" s="204"/>
      <c r="O4" s="204"/>
      <c r="P4" s="204"/>
      <c r="Q4" s="204"/>
      <c r="R4" s="204"/>
      <c r="S4" s="204"/>
      <c r="T4" s="204"/>
      <c r="U4" s="204"/>
    </row>
    <row r="5" spans="2:13" s="58" customFormat="1" ht="13.5" thickBot="1">
      <c r="B5" s="115" t="str">
        <f>'TAB-1 Enter Office Information'!B11</f>
        <v>Unit Closing Time on Saturday (Hour:units)</v>
      </c>
      <c r="C5" s="69">
        <f>'TAB-1 Enter Office Information'!C11</f>
        <v>17.5</v>
      </c>
      <c r="F5" s="203"/>
      <c r="G5" s="176"/>
      <c r="H5" s="176"/>
      <c r="K5" s="56"/>
      <c r="L5" s="57"/>
      <c r="M5" s="57"/>
    </row>
    <row r="6" spans="2:13" s="58" customFormat="1" ht="13.5" thickBot="1">
      <c r="B6" s="115" t="str">
        <f>'TAB-1 Enter Office Information'!B12</f>
        <v>Cut OFF Time - LDC 43 (Hour:units)</v>
      </c>
      <c r="C6" s="69">
        <f>'TAB-1 Enter Office Information'!C12</f>
        <v>9</v>
      </c>
      <c r="F6" s="203"/>
      <c r="G6" s="176"/>
      <c r="H6" s="176"/>
      <c r="K6" s="56"/>
      <c r="L6" s="57"/>
      <c r="M6" s="57"/>
    </row>
    <row r="7" spans="2:13" s="58" customFormat="1" ht="13.5" thickBot="1">
      <c r="B7" s="115" t="str">
        <f>'TAB-1 Enter Office Information'!B13</f>
        <v>Cut OFF Time - LDC 44 (Hour:units)</v>
      </c>
      <c r="C7" s="69">
        <f>'TAB-1 Enter Office Information'!C13</f>
        <v>11</v>
      </c>
      <c r="F7" s="203"/>
      <c r="G7" s="176"/>
      <c r="H7" s="176"/>
      <c r="K7" s="56"/>
      <c r="L7" s="57"/>
      <c r="M7" s="57"/>
    </row>
    <row r="8" spans="2:23" s="58" customFormat="1" ht="13.5" thickBot="1">
      <c r="B8" s="115" t="str">
        <f>'TAB-1 Enter Office Information'!B14</f>
        <v>Cut OFF Time - CALLER MAIL (Hour:units)</v>
      </c>
      <c r="C8" s="69">
        <f>'TAB-1 Enter Office Information'!C14</f>
        <v>9</v>
      </c>
      <c r="F8" s="55"/>
      <c r="G8" s="291"/>
      <c r="H8" s="291"/>
      <c r="I8" s="286"/>
      <c r="J8" s="287"/>
      <c r="K8" s="288"/>
      <c r="L8" s="291"/>
      <c r="M8" s="289"/>
      <c r="N8" s="291"/>
      <c r="O8" s="291"/>
      <c r="P8" s="291"/>
      <c r="Q8" s="291"/>
      <c r="R8" s="291"/>
      <c r="S8" s="291"/>
      <c r="T8" s="291"/>
      <c r="U8" s="291"/>
      <c r="V8" s="291"/>
      <c r="W8" s="291"/>
    </row>
    <row r="9" spans="2:23" s="58" customFormat="1" ht="13.5" thickBot="1">
      <c r="B9" s="115" t="s">
        <v>63</v>
      </c>
      <c r="C9" s="69">
        <f>'TAB-1 Enter Office Information'!C57</f>
        <v>1</v>
      </c>
      <c r="F9" s="106"/>
      <c r="G9" s="292"/>
      <c r="H9" s="293"/>
      <c r="I9" s="293"/>
      <c r="J9" s="291"/>
      <c r="K9" s="287"/>
      <c r="L9" s="290"/>
      <c r="M9" s="289"/>
      <c r="N9" s="291"/>
      <c r="O9" s="291"/>
      <c r="P9" s="291"/>
      <c r="Q9" s="291"/>
      <c r="R9" s="291"/>
      <c r="S9" s="291"/>
      <c r="T9" s="291"/>
      <c r="U9" s="291"/>
      <c r="V9" s="291"/>
      <c r="W9" s="291"/>
    </row>
    <row r="10" spans="7:13" ht="7.5" customHeight="1" thickBot="1">
      <c r="G10" s="52"/>
      <c r="H10" s="52"/>
      <c r="K10" s="33"/>
      <c r="L10" s="50"/>
      <c r="M10" s="50"/>
    </row>
    <row r="11" spans="2:21" s="58" customFormat="1" ht="39" thickBot="1">
      <c r="B11" s="80"/>
      <c r="C11" s="80"/>
      <c r="D11" s="108" t="s">
        <v>103</v>
      </c>
      <c r="E11" s="109" t="s">
        <v>60</v>
      </c>
      <c r="F11" s="110" t="s">
        <v>59</v>
      </c>
      <c r="G11" s="111" t="s">
        <v>102</v>
      </c>
      <c r="H11" s="112" t="s">
        <v>60</v>
      </c>
      <c r="I11" s="113" t="s">
        <v>59</v>
      </c>
      <c r="J11" s="104" t="s">
        <v>116</v>
      </c>
      <c r="K11" s="112" t="s">
        <v>60</v>
      </c>
      <c r="L11" s="113" t="s">
        <v>59</v>
      </c>
      <c r="M11" s="111" t="s">
        <v>104</v>
      </c>
      <c r="N11" s="112" t="s">
        <v>60</v>
      </c>
      <c r="O11" s="113" t="s">
        <v>59</v>
      </c>
      <c r="P11" s="104" t="s">
        <v>117</v>
      </c>
      <c r="Q11" s="112" t="s">
        <v>60</v>
      </c>
      <c r="R11" s="113" t="s">
        <v>59</v>
      </c>
      <c r="S11" s="111" t="s">
        <v>105</v>
      </c>
      <c r="T11" s="112" t="s">
        <v>60</v>
      </c>
      <c r="U11" s="113" t="s">
        <v>59</v>
      </c>
    </row>
    <row r="12" spans="2:21" s="58" customFormat="1" ht="13.5" thickBot="1">
      <c r="B12" s="66"/>
      <c r="C12" s="80"/>
      <c r="D12" s="61" t="s">
        <v>46</v>
      </c>
      <c r="E12" s="187">
        <f>'CSAW AVG TO CSV print page'!C71</f>
        <v>17.30278364565588</v>
      </c>
      <c r="F12" s="63">
        <f>'CSAW AVG TO CSV print page'!D71</f>
        <v>19.651688318018962</v>
      </c>
      <c r="G12" s="64" t="s">
        <v>46</v>
      </c>
      <c r="H12" s="187">
        <f>'CSAW AVG TO CSV print page'!E71</f>
        <v>21.328487223168658</v>
      </c>
      <c r="I12" s="187">
        <f>'CSAW AVG TO CSV print page'!F71</f>
        <v>24.41370152818737</v>
      </c>
      <c r="J12" s="64" t="s">
        <v>46</v>
      </c>
      <c r="K12" s="187">
        <f>'CSAW AVG TO CSV print page'!G71</f>
        <v>13.4346797274276</v>
      </c>
      <c r="L12" s="187">
        <f>'CSAW AVG TO CSV print page'!H71</f>
        <v>16.552467279241508</v>
      </c>
      <c r="M12" s="64" t="s">
        <v>46</v>
      </c>
      <c r="N12" s="187">
        <f>'CSAW AVG TO CSV print page'!I71</f>
        <v>14.723126064735947</v>
      </c>
      <c r="O12" s="187">
        <f>'CSAW AVG TO CSV print page'!J71</f>
        <v>19.77744570913256</v>
      </c>
      <c r="P12" s="64" t="s">
        <v>46</v>
      </c>
      <c r="Q12" s="187">
        <f>'CSAW AVG TO CSV print page'!K71</f>
        <v>14.706536626916527</v>
      </c>
      <c r="R12" s="187">
        <f>'CSAW AVG TO CSV print page'!L71</f>
        <v>16.516137366253137</v>
      </c>
      <c r="S12" s="64" t="s">
        <v>46</v>
      </c>
      <c r="T12" s="187">
        <f>'CSAW AVG TO CSV print page'!M71</f>
        <v>15.8843867120954</v>
      </c>
      <c r="U12" s="187">
        <f>'CSAW AVG TO CSV print page'!N71</f>
        <v>17.74855979916644</v>
      </c>
    </row>
    <row r="13" spans="2:21" s="58" customFormat="1" ht="13.5" thickBot="1">
      <c r="B13" s="66"/>
      <c r="C13" s="80"/>
      <c r="D13" s="65" t="s">
        <v>50</v>
      </c>
      <c r="E13" s="188">
        <f>$E$12*'TAB-1 Enter Office Information'!$D90</f>
        <v>11.246809369676322</v>
      </c>
      <c r="F13" s="188">
        <f>$F$12*'TAB-1 Enter Office Information'!$D90</f>
        <v>12.773597406712327</v>
      </c>
      <c r="G13" s="189" t="s">
        <v>50</v>
      </c>
      <c r="H13" s="190">
        <f>$H$12*'TAB-1 Enter Office Information'!$D90</f>
        <v>13.863516695059628</v>
      </c>
      <c r="I13" s="190">
        <f>$I$12*'TAB-1 Enter Office Information'!$D90</f>
        <v>15.86890599332179</v>
      </c>
      <c r="J13" s="189" t="s">
        <v>50</v>
      </c>
      <c r="K13" s="190">
        <f>$K$12*'TAB-1 Enter Office Information'!$D90</f>
        <v>8.73254182282794</v>
      </c>
      <c r="L13" s="190">
        <f>$L$12*'TAB-1 Enter Office Information'!$D90</f>
        <v>10.75910373150698</v>
      </c>
      <c r="M13" s="189" t="s">
        <v>50</v>
      </c>
      <c r="N13" s="190">
        <f>$N$12*'TAB-1 Enter Office Information'!$D90</f>
        <v>9.570031942078366</v>
      </c>
      <c r="O13" s="190">
        <f>$O$12*'TAB-1 Enter Office Information'!$D90</f>
        <v>12.855339710936166</v>
      </c>
      <c r="P13" s="189" t="s">
        <v>50</v>
      </c>
      <c r="Q13" s="190">
        <f>$Q$12*'TAB-1 Enter Office Information'!$D90</f>
        <v>9.559248807495743</v>
      </c>
      <c r="R13" s="190">
        <f>$R$12*'TAB-1 Enter Office Information'!$D90</f>
        <v>10.735489288064539</v>
      </c>
      <c r="S13" s="189" t="s">
        <v>50</v>
      </c>
      <c r="T13" s="190">
        <f>$T$12*'TAB-1 Enter Office Information'!$D90</f>
        <v>10.324851362862011</v>
      </c>
      <c r="U13" s="190">
        <f>$U$12*'TAB-1 Enter Office Information'!$D90</f>
        <v>11.536563869458186</v>
      </c>
    </row>
    <row r="14" spans="2:21" s="58" customFormat="1" ht="13.5" thickBot="1">
      <c r="B14" s="66"/>
      <c r="C14" s="80"/>
      <c r="D14" s="65" t="s">
        <v>51</v>
      </c>
      <c r="E14" s="188">
        <f>$E$12*'TAB-1 Enter Office Information'!$D91</f>
        <v>3.460556729131176</v>
      </c>
      <c r="F14" s="188">
        <f>$F$12*'TAB-1 Enter Office Information'!$D91</f>
        <v>3.9303376636037926</v>
      </c>
      <c r="G14" s="189" t="s">
        <v>51</v>
      </c>
      <c r="H14" s="190">
        <f>$H$12*'TAB-1 Enter Office Information'!$D91</f>
        <v>4.265697444633732</v>
      </c>
      <c r="I14" s="190">
        <f>$I$12*'TAB-1 Enter Office Information'!$D91</f>
        <v>4.8827403056374745</v>
      </c>
      <c r="J14" s="189" t="s">
        <v>51</v>
      </c>
      <c r="K14" s="190">
        <f>$K$12*'TAB-1 Enter Office Information'!$D91</f>
        <v>2.68693594548552</v>
      </c>
      <c r="L14" s="190">
        <f>$L$12*'TAB-1 Enter Office Information'!$D91</f>
        <v>3.310493455848302</v>
      </c>
      <c r="M14" s="189" t="s">
        <v>51</v>
      </c>
      <c r="N14" s="190">
        <f>$N$12*'TAB-1 Enter Office Information'!$D91</f>
        <v>2.9446252129471895</v>
      </c>
      <c r="O14" s="190">
        <f>$O$12*'TAB-1 Enter Office Information'!$D91</f>
        <v>3.9554891418265123</v>
      </c>
      <c r="P14" s="189" t="s">
        <v>51</v>
      </c>
      <c r="Q14" s="190">
        <f>$Q$12*'TAB-1 Enter Office Information'!$D91</f>
        <v>2.9413073253833057</v>
      </c>
      <c r="R14" s="190">
        <f>$R$12*'TAB-1 Enter Office Information'!$D91</f>
        <v>3.3032274732506277</v>
      </c>
      <c r="S14" s="189" t="s">
        <v>51</v>
      </c>
      <c r="T14" s="190">
        <f>$T$12*'TAB-1 Enter Office Information'!$D91</f>
        <v>3.1768773424190804</v>
      </c>
      <c r="U14" s="190">
        <f>$U$12*'TAB-1 Enter Office Information'!$D91</f>
        <v>3.5497119598332882</v>
      </c>
    </row>
    <row r="15" spans="2:21" s="58" customFormat="1" ht="13.5" thickBot="1">
      <c r="B15" s="66"/>
      <c r="C15" s="80"/>
      <c r="D15" s="65" t="s">
        <v>52</v>
      </c>
      <c r="E15" s="188">
        <f>$E$12*'TAB-1 Enter Office Information'!$D92</f>
        <v>2.5954175468483816</v>
      </c>
      <c r="F15" s="188">
        <f>$F$12*'TAB-1 Enter Office Information'!$D92</f>
        <v>2.947753247702844</v>
      </c>
      <c r="G15" s="189" t="s">
        <v>52</v>
      </c>
      <c r="H15" s="190">
        <f>$H$12*'TAB-1 Enter Office Information'!$D92</f>
        <v>3.1992730834752985</v>
      </c>
      <c r="I15" s="190">
        <f>$I$12*'TAB-1 Enter Office Information'!$D92</f>
        <v>3.6620552292281054</v>
      </c>
      <c r="J15" s="189" t="s">
        <v>52</v>
      </c>
      <c r="K15" s="190">
        <f>$K$12*'TAB-1 Enter Office Information'!$D92</f>
        <v>2.01520195911414</v>
      </c>
      <c r="L15" s="190">
        <f>$L$12*'TAB-1 Enter Office Information'!$D92</f>
        <v>2.4828700918862263</v>
      </c>
      <c r="M15" s="189" t="s">
        <v>52</v>
      </c>
      <c r="N15" s="190">
        <f>$N$12*'TAB-1 Enter Office Information'!$D92</f>
        <v>2.208468909710392</v>
      </c>
      <c r="O15" s="190">
        <f>$O$12*'TAB-1 Enter Office Information'!$D92</f>
        <v>2.966616856369884</v>
      </c>
      <c r="P15" s="189" t="s">
        <v>52</v>
      </c>
      <c r="Q15" s="190">
        <f>$Q$12*'TAB-1 Enter Office Information'!$D92</f>
        <v>2.205980494037479</v>
      </c>
      <c r="R15" s="190">
        <f>$R$12*'TAB-1 Enter Office Information'!$D92</f>
        <v>2.4774206049379703</v>
      </c>
      <c r="S15" s="189" t="s">
        <v>52</v>
      </c>
      <c r="T15" s="190">
        <f>$T$12*'TAB-1 Enter Office Information'!$D92</f>
        <v>2.38265800681431</v>
      </c>
      <c r="U15" s="190">
        <f>$U$12*'TAB-1 Enter Office Information'!$D92</f>
        <v>2.662283969874966</v>
      </c>
    </row>
    <row r="16" spans="2:21" s="58" customFormat="1" ht="13.5" thickBot="1">
      <c r="B16" s="66"/>
      <c r="D16" s="65" t="s">
        <v>53</v>
      </c>
      <c r="E16" s="188">
        <f>$E$12*'TAB-1 Enter Office Information'!$D93</f>
        <v>0</v>
      </c>
      <c r="F16" s="188">
        <f>$F$12*'TAB-1 Enter Office Information'!$D93</f>
        <v>0</v>
      </c>
      <c r="G16" s="189" t="s">
        <v>53</v>
      </c>
      <c r="H16" s="190">
        <f>$H$12*'TAB-1 Enter Office Information'!$D93</f>
        <v>0</v>
      </c>
      <c r="I16" s="190">
        <f>$I$12*'TAB-1 Enter Office Information'!$D93</f>
        <v>0</v>
      </c>
      <c r="J16" s="189" t="s">
        <v>53</v>
      </c>
      <c r="K16" s="190">
        <f>$K$12*'TAB-1 Enter Office Information'!$D93</f>
        <v>0</v>
      </c>
      <c r="L16" s="190">
        <f>$L$12*'TAB-1 Enter Office Information'!$D93</f>
        <v>0</v>
      </c>
      <c r="M16" s="189" t="s">
        <v>53</v>
      </c>
      <c r="N16" s="190">
        <f>$N$12*'TAB-1 Enter Office Information'!$D93</f>
        <v>0</v>
      </c>
      <c r="O16" s="190">
        <f>$O$12*'TAB-1 Enter Office Information'!$D93</f>
        <v>0</v>
      </c>
      <c r="P16" s="189" t="s">
        <v>53</v>
      </c>
      <c r="Q16" s="190">
        <f>$Q$12*'TAB-1 Enter Office Information'!$D93</f>
        <v>0</v>
      </c>
      <c r="R16" s="190">
        <f>$R$12*'TAB-1 Enter Office Information'!$D93</f>
        <v>0</v>
      </c>
      <c r="S16" s="189" t="s">
        <v>53</v>
      </c>
      <c r="T16" s="190">
        <f>$T$12*'TAB-1 Enter Office Information'!$D93</f>
        <v>0</v>
      </c>
      <c r="U16" s="190">
        <f>$U$12*'TAB-1 Enter Office Information'!$D93</f>
        <v>0</v>
      </c>
    </row>
    <row r="17" spans="2:21" s="58" customFormat="1" ht="13.5" thickBot="1">
      <c r="B17" s="66"/>
      <c r="D17" s="65" t="s">
        <v>54</v>
      </c>
      <c r="E17" s="188">
        <f>$E$12*'TAB-1 Enter Office Information'!$D94</f>
        <v>0</v>
      </c>
      <c r="F17" s="188">
        <f>$F$12*'TAB-1 Enter Office Information'!$D94</f>
        <v>0</v>
      </c>
      <c r="G17" s="189" t="s">
        <v>54</v>
      </c>
      <c r="H17" s="190">
        <f>$H$12*'TAB-1 Enter Office Information'!$D94</f>
        <v>0</v>
      </c>
      <c r="I17" s="190">
        <f>$I$12*'TAB-1 Enter Office Information'!$D94</f>
        <v>0</v>
      </c>
      <c r="J17" s="189" t="s">
        <v>54</v>
      </c>
      <c r="K17" s="190">
        <f>$K$12*'TAB-1 Enter Office Information'!$D94</f>
        <v>0</v>
      </c>
      <c r="L17" s="190">
        <f>$L$12*'TAB-1 Enter Office Information'!$D94</f>
        <v>0</v>
      </c>
      <c r="M17" s="189" t="s">
        <v>54</v>
      </c>
      <c r="N17" s="190">
        <f>$N$12*'TAB-1 Enter Office Information'!$D94</f>
        <v>0</v>
      </c>
      <c r="O17" s="190">
        <f>$O$12*'TAB-1 Enter Office Information'!$D94</f>
        <v>0</v>
      </c>
      <c r="P17" s="189" t="s">
        <v>54</v>
      </c>
      <c r="Q17" s="190">
        <f>$Q$12*'TAB-1 Enter Office Information'!$D94</f>
        <v>0</v>
      </c>
      <c r="R17" s="190">
        <f>$R$12*'TAB-1 Enter Office Information'!$D94</f>
        <v>0</v>
      </c>
      <c r="S17" s="189" t="s">
        <v>54</v>
      </c>
      <c r="T17" s="190">
        <f>$T$12*'TAB-1 Enter Office Information'!$D94</f>
        <v>0</v>
      </c>
      <c r="U17" s="190">
        <f>$U$12*'TAB-1 Enter Office Information'!$D94</f>
        <v>0</v>
      </c>
    </row>
    <row r="18" spans="2:21" s="58" customFormat="1" ht="13.5" thickBot="1">
      <c r="B18" s="66"/>
      <c r="D18" s="65" t="s">
        <v>55</v>
      </c>
      <c r="E18" s="188">
        <f>$E$12*'TAB-1 Enter Office Information'!$D95</f>
        <v>0</v>
      </c>
      <c r="F18" s="188">
        <f>$F$12*'TAB-1 Enter Office Information'!$D95</f>
        <v>0</v>
      </c>
      <c r="G18" s="189" t="s">
        <v>55</v>
      </c>
      <c r="H18" s="190">
        <f>$H$12*'TAB-1 Enter Office Information'!$D95</f>
        <v>0</v>
      </c>
      <c r="I18" s="190">
        <f>$I$12*'TAB-1 Enter Office Information'!$D95</f>
        <v>0</v>
      </c>
      <c r="J18" s="189" t="s">
        <v>55</v>
      </c>
      <c r="K18" s="190">
        <f>$K$12*'TAB-1 Enter Office Information'!$D95</f>
        <v>0</v>
      </c>
      <c r="L18" s="190">
        <f>$L$12*'TAB-1 Enter Office Information'!$D95</f>
        <v>0</v>
      </c>
      <c r="M18" s="189" t="s">
        <v>55</v>
      </c>
      <c r="N18" s="190">
        <f>$N$12*'TAB-1 Enter Office Information'!$D95</f>
        <v>0</v>
      </c>
      <c r="O18" s="190">
        <f>$O$12*'TAB-1 Enter Office Information'!$D95</f>
        <v>0</v>
      </c>
      <c r="P18" s="189" t="s">
        <v>55</v>
      </c>
      <c r="Q18" s="190">
        <f>$Q$12*'TAB-1 Enter Office Information'!$D95</f>
        <v>0</v>
      </c>
      <c r="R18" s="190">
        <f>$R$12*'TAB-1 Enter Office Information'!$D95</f>
        <v>0</v>
      </c>
      <c r="S18" s="189" t="s">
        <v>55</v>
      </c>
      <c r="T18" s="190">
        <f>$T$12*'TAB-1 Enter Office Information'!$D95</f>
        <v>0</v>
      </c>
      <c r="U18" s="190">
        <f>$U$12*'TAB-1 Enter Office Information'!$D95</f>
        <v>0</v>
      </c>
    </row>
    <row r="19" spans="2:21" s="58" customFormat="1" ht="13.5" thickBot="1">
      <c r="B19" s="66"/>
      <c r="D19" s="65" t="s">
        <v>64</v>
      </c>
      <c r="E19" s="188">
        <f>$E$12*'TAB-1 Enter Office Information'!$D96</f>
        <v>0</v>
      </c>
      <c r="F19" s="188">
        <f>$F$12*'TAB-1 Enter Office Information'!$D96</f>
        <v>0</v>
      </c>
      <c r="G19" s="189" t="s">
        <v>64</v>
      </c>
      <c r="H19" s="190">
        <f>$H$12*'TAB-1 Enter Office Information'!$D96</f>
        <v>0</v>
      </c>
      <c r="I19" s="190">
        <f>$I$12*'TAB-1 Enter Office Information'!$D96</f>
        <v>0</v>
      </c>
      <c r="J19" s="189" t="s">
        <v>64</v>
      </c>
      <c r="K19" s="190">
        <f>$K$12*'TAB-1 Enter Office Information'!$D96</f>
        <v>0</v>
      </c>
      <c r="L19" s="190">
        <f>$L$12*'TAB-1 Enter Office Information'!$D96</f>
        <v>0</v>
      </c>
      <c r="M19" s="189" t="s">
        <v>64</v>
      </c>
      <c r="N19" s="190">
        <f>$N$12*'TAB-1 Enter Office Information'!$D96</f>
        <v>0</v>
      </c>
      <c r="O19" s="190">
        <f>$O$12*'TAB-1 Enter Office Information'!$D96</f>
        <v>0</v>
      </c>
      <c r="P19" s="189" t="s">
        <v>64</v>
      </c>
      <c r="Q19" s="190">
        <f>$Q$12*'TAB-1 Enter Office Information'!$D96</f>
        <v>0</v>
      </c>
      <c r="R19" s="190">
        <f>$R$12*'TAB-1 Enter Office Information'!$D96</f>
        <v>0</v>
      </c>
      <c r="S19" s="189" t="s">
        <v>64</v>
      </c>
      <c r="T19" s="190">
        <f>$T$12*'TAB-1 Enter Office Information'!$D96</f>
        <v>0</v>
      </c>
      <c r="U19" s="190">
        <f>$U$12*'TAB-1 Enter Office Information'!$D96</f>
        <v>0</v>
      </c>
    </row>
    <row r="20" spans="4:21" s="58" customFormat="1" ht="13.5" thickBot="1">
      <c r="D20" s="65" t="s">
        <v>65</v>
      </c>
      <c r="E20" s="188">
        <f>$E$12*'TAB-1 Enter Office Information'!$D97</f>
        <v>0</v>
      </c>
      <c r="F20" s="188">
        <f>$F$12*'TAB-1 Enter Office Information'!$D97</f>
        <v>0</v>
      </c>
      <c r="G20" s="189" t="s">
        <v>65</v>
      </c>
      <c r="H20" s="190">
        <f>$H$12*'TAB-1 Enter Office Information'!$D97</f>
        <v>0</v>
      </c>
      <c r="I20" s="190">
        <f>$I$12*'TAB-1 Enter Office Information'!$D97</f>
        <v>0</v>
      </c>
      <c r="J20" s="189" t="s">
        <v>65</v>
      </c>
      <c r="K20" s="190">
        <f>$K$12*'TAB-1 Enter Office Information'!$D97</f>
        <v>0</v>
      </c>
      <c r="L20" s="190">
        <f>$L$12*'TAB-1 Enter Office Information'!$D97</f>
        <v>0</v>
      </c>
      <c r="M20" s="189" t="s">
        <v>65</v>
      </c>
      <c r="N20" s="190">
        <f>$N$12*'TAB-1 Enter Office Information'!$D97</f>
        <v>0</v>
      </c>
      <c r="O20" s="190">
        <f>$O$12*'TAB-1 Enter Office Information'!$D97</f>
        <v>0</v>
      </c>
      <c r="P20" s="189" t="s">
        <v>65</v>
      </c>
      <c r="Q20" s="190">
        <f>$Q$12*'TAB-1 Enter Office Information'!$D97</f>
        <v>0</v>
      </c>
      <c r="R20" s="190">
        <f>$R$12*'TAB-1 Enter Office Information'!$D97</f>
        <v>0</v>
      </c>
      <c r="S20" s="189" t="s">
        <v>65</v>
      </c>
      <c r="T20" s="190">
        <f>$T$12*'TAB-1 Enter Office Information'!$D97</f>
        <v>0</v>
      </c>
      <c r="U20" s="190">
        <f>$U$12*'TAB-1 Enter Office Information'!$D97</f>
        <v>0</v>
      </c>
    </row>
    <row r="21" spans="4:21" s="58" customFormat="1" ht="13.5" thickBot="1">
      <c r="D21" s="191" t="s">
        <v>44</v>
      </c>
      <c r="E21" s="123">
        <f>'CSAW AVG TO CSV print page'!C69</f>
        <v>0</v>
      </c>
      <c r="F21" s="123">
        <f>'CSAW AVG TO CSV print page'!D69</f>
        <v>0</v>
      </c>
      <c r="G21" s="192" t="s">
        <v>44</v>
      </c>
      <c r="H21" s="73">
        <f>'CSAW AVG TO CSV print page'!E69</f>
        <v>0</v>
      </c>
      <c r="I21" s="73">
        <f>'CSAW AVG TO CSV print page'!F69</f>
        <v>0</v>
      </c>
      <c r="J21" s="192" t="s">
        <v>44</v>
      </c>
      <c r="K21" s="73">
        <f>'CSAW AVG TO CSV print page'!G69</f>
        <v>0</v>
      </c>
      <c r="L21" s="73">
        <f>'CSAW AVG TO CSV print page'!H69</f>
        <v>0</v>
      </c>
      <c r="M21" s="192" t="s">
        <v>44</v>
      </c>
      <c r="N21" s="73">
        <f>'CSAW AVG TO CSV print page'!I69</f>
        <v>0</v>
      </c>
      <c r="O21" s="73">
        <f>'CSAW AVG TO CSV print page'!J69</f>
        <v>0</v>
      </c>
      <c r="P21" s="192" t="s">
        <v>44</v>
      </c>
      <c r="Q21" s="73">
        <f>'CSAW AVG TO CSV print page'!K69</f>
        <v>0</v>
      </c>
      <c r="R21" s="73">
        <f>'CSAW AVG TO CSV print page'!L69</f>
        <v>0</v>
      </c>
      <c r="S21" s="192" t="s">
        <v>44</v>
      </c>
      <c r="T21" s="73">
        <f>'CSAW AVG TO CSV print page'!M69</f>
        <v>0</v>
      </c>
      <c r="U21" s="73">
        <f>'CSAW AVG TO CSV print page'!N69</f>
        <v>0</v>
      </c>
    </row>
    <row r="22" spans="4:21" s="58" customFormat="1" ht="13.5" thickBot="1">
      <c r="D22" s="191" t="s">
        <v>45</v>
      </c>
      <c r="E22" s="123">
        <f>'CSAW AVG TO CSV print page'!C70</f>
        <v>0.6108597285067874</v>
      </c>
      <c r="F22" s="123">
        <f>'CSAW AVG TO CSV print page'!D70</f>
        <v>0.5186750223813786</v>
      </c>
      <c r="G22" s="192" t="s">
        <v>45</v>
      </c>
      <c r="H22" s="73">
        <f>'CSAW AVG TO CSV print page'!E70</f>
        <v>0.7216289592760181</v>
      </c>
      <c r="I22" s="73">
        <f>'CSAW AVG TO CSV print page'!F70</f>
        <v>0.7889704565801253</v>
      </c>
      <c r="J22" s="192" t="s">
        <v>45</v>
      </c>
      <c r="K22" s="73">
        <f>'CSAW AVG TO CSV print page'!G70</f>
        <v>0.5766515837104073</v>
      </c>
      <c r="L22" s="73">
        <f>'CSAW AVG TO CSV print page'!H70</f>
        <v>0.7889704565801253</v>
      </c>
      <c r="M22" s="192" t="s">
        <v>45</v>
      </c>
      <c r="N22" s="73">
        <f>'CSAW AVG TO CSV print page'!I70</f>
        <v>0.5049773755656108</v>
      </c>
      <c r="O22" s="73">
        <f>'CSAW AVG TO CSV print page'!J70</f>
        <v>0.19358997314234555</v>
      </c>
      <c r="P22" s="192" t="s">
        <v>45</v>
      </c>
      <c r="Q22" s="73">
        <f>'CSAW AVG TO CSV print page'!K70</f>
        <v>0.5375565610859728</v>
      </c>
      <c r="R22" s="73">
        <f>'CSAW AVG TO CSV print page'!L70</f>
        <v>0.6757385854968665</v>
      </c>
      <c r="S22" s="192" t="s">
        <v>45</v>
      </c>
      <c r="T22" s="73">
        <f>'CSAW AVG TO CSV print page'!M70</f>
        <v>0.6483257918552036</v>
      </c>
      <c r="U22" s="73">
        <f>'CSAW AVG TO CSV print page'!N70</f>
        <v>1.1140555058191581</v>
      </c>
    </row>
    <row r="23" spans="4:21" s="58" customFormat="1" ht="13.5" thickBot="1">
      <c r="D23" s="191" t="s">
        <v>47</v>
      </c>
      <c r="E23" s="123">
        <f>'CSAW AVG TO CSV print page'!C72</f>
        <v>0.8374926427310181</v>
      </c>
      <c r="F23" s="123">
        <f>'CSAW AVG TO CSV print page'!D72</f>
        <v>3.611461563840316</v>
      </c>
      <c r="G23" s="192" t="s">
        <v>47</v>
      </c>
      <c r="H23" s="73">
        <f>'CSAW AVG TO CSV print page'!E72</f>
        <v>1.2307239552678042</v>
      </c>
      <c r="I23" s="73">
        <f>'CSAW AVG TO CSV print page'!F72</f>
        <v>3.474546354338501</v>
      </c>
      <c r="J23" s="192" t="s">
        <v>47</v>
      </c>
      <c r="K23" s="73">
        <f>'CSAW AVG TO CSV print page'!G72</f>
        <v>0.6753972925250147</v>
      </c>
      <c r="L23" s="73">
        <f>'CSAW AVG TO CSV print page'!H72</f>
        <v>2.1157274826789836</v>
      </c>
      <c r="M23" s="192" t="s">
        <v>47</v>
      </c>
      <c r="N23" s="73">
        <f>'CSAW AVG TO CSV print page'!I72</f>
        <v>0.6964096527369039</v>
      </c>
      <c r="O23" s="73">
        <f>'CSAW AVG TO CSV print page'!J72</f>
        <v>2.061478060046189</v>
      </c>
      <c r="P23" s="192" t="s">
        <v>47</v>
      </c>
      <c r="Q23" s="73">
        <f>'CSAW AVG TO CSV print page'!K72</f>
        <v>0.8104767510300175</v>
      </c>
      <c r="R23" s="73">
        <f>'CSAW AVG TO CSV print page'!L72</f>
        <v>2.2578093038601117</v>
      </c>
      <c r="S23" s="192" t="s">
        <v>47</v>
      </c>
      <c r="T23" s="73">
        <f>'CSAW AVG TO CSV print page'!M72</f>
        <v>0.8494997057092406</v>
      </c>
      <c r="U23" s="73">
        <f>'CSAW AVG TO CSV print page'!N72</f>
        <v>2.138977235235895</v>
      </c>
    </row>
    <row r="24" spans="4:21" s="58" customFormat="1" ht="13.5" thickBot="1">
      <c r="D24" s="191" t="s">
        <v>48</v>
      </c>
      <c r="E24" s="193">
        <f>'CSAW AVG TO CSV print page'!C73</f>
        <v>14.94516755879145</v>
      </c>
      <c r="F24" s="193">
        <f>'CSAW AVG TO CSV print page'!D73</f>
        <v>11.87678103337799</v>
      </c>
      <c r="G24" s="192" t="s">
        <v>48</v>
      </c>
      <c r="H24" s="73">
        <f>'CSAW AVG TO CSV print page'!E73</f>
        <v>20.890344250234662</v>
      </c>
      <c r="I24" s="73">
        <f>'CSAW AVG TO CSV print page'!F73</f>
        <v>17.45246111725986</v>
      </c>
      <c r="J24" s="192" t="s">
        <v>48</v>
      </c>
      <c r="K24" s="73">
        <f>'CSAW AVG TO CSV print page'!G73</f>
        <v>17.384533854232735</v>
      </c>
      <c r="L24" s="73">
        <f>'CSAW AVG TO CSV print page'!H73</f>
        <v>16.094282635288636</v>
      </c>
      <c r="M24" s="192" t="s">
        <v>48</v>
      </c>
      <c r="N24" s="73">
        <f>'CSAW AVG TO CSV print page'!I73</f>
        <v>14.867925112255515</v>
      </c>
      <c r="O24" s="73">
        <f>'CSAW AVG TO CSV print page'!J73</f>
        <v>16.163118191879768</v>
      </c>
      <c r="P24" s="192" t="s">
        <v>48</v>
      </c>
      <c r="Q24" s="73">
        <f>'CSAW AVG TO CSV print page'!K73</f>
        <v>14.097992338719909</v>
      </c>
      <c r="R24" s="73">
        <f>'CSAW AVG TO CSV print page'!L73</f>
        <v>14.921430651832003</v>
      </c>
      <c r="S24" s="192" t="s">
        <v>48</v>
      </c>
      <c r="T24" s="73">
        <f>'CSAW AVG TO CSV print page'!M73</f>
        <v>16.03403688576575</v>
      </c>
      <c r="U24" s="73">
        <f>'CSAW AVG TO CSV print page'!N73</f>
        <v>14.39192637036174</v>
      </c>
    </row>
    <row r="25" spans="3:21" s="58" customFormat="1" ht="13.5" thickBot="1">
      <c r="C25" s="74"/>
      <c r="D25" s="191" t="s">
        <v>49</v>
      </c>
      <c r="E25" s="193">
        <f>'CSAW AVG TO CSV print page'!C74</f>
        <v>13.605650789687243</v>
      </c>
      <c r="F25" s="193">
        <f>'CSAW AVG TO CSV print page'!D74</f>
        <v>7.756262632375189</v>
      </c>
      <c r="G25" s="192" t="s">
        <v>49</v>
      </c>
      <c r="H25" s="73">
        <f>'CSAW AVG TO CSV print page'!E74</f>
        <v>16.01149759660403</v>
      </c>
      <c r="I25" s="73">
        <f>'CSAW AVG TO CSV print page'!F74</f>
        <v>14.633282904689862</v>
      </c>
      <c r="J25" s="192" t="s">
        <v>49</v>
      </c>
      <c r="K25" s="73">
        <f>'CSAW AVG TO CSV print page'!G74</f>
        <v>12.80620013733691</v>
      </c>
      <c r="L25" s="73">
        <f>'CSAW AVG TO CSV print page'!H74</f>
        <v>16.314553706505293</v>
      </c>
      <c r="M25" s="192" t="s">
        <v>49</v>
      </c>
      <c r="N25" s="73">
        <f>'CSAW AVG TO CSV print page'!I74</f>
        <v>11.204800549347649</v>
      </c>
      <c r="O25" s="73">
        <f>'CSAW AVG TO CSV print page'!J74</f>
        <v>15.447765204236006</v>
      </c>
      <c r="P25" s="192" t="s">
        <v>49</v>
      </c>
      <c r="Q25" s="73">
        <f>'CSAW AVG TO CSV print page'!K74</f>
        <v>12.006749484986576</v>
      </c>
      <c r="R25" s="73">
        <f>'CSAW AVG TO CSV print page'!L74</f>
        <v>16.77783721633888</v>
      </c>
      <c r="S25" s="192" t="s">
        <v>49</v>
      </c>
      <c r="T25" s="73">
        <f>'CSAW AVG TO CSV print page'!M74</f>
        <v>14.405101442037578</v>
      </c>
      <c r="U25" s="73">
        <f>'CSAW AVG TO CSV print page'!N74</f>
        <v>11.390298335854764</v>
      </c>
    </row>
    <row r="26" spans="2:23" s="58" customFormat="1" ht="13.5" thickBot="1">
      <c r="B26" s="74" t="s">
        <v>185</v>
      </c>
      <c r="D26" s="68" t="s">
        <v>24</v>
      </c>
      <c r="E26" s="62">
        <f>E12+E21+E22+E23+E24+E25</f>
        <v>47.30195436537238</v>
      </c>
      <c r="F26" s="194">
        <f>F12+F21+F22+F23+F24+F25</f>
        <v>43.414868569993835</v>
      </c>
      <c r="G26" s="68" t="s">
        <v>24</v>
      </c>
      <c r="H26" s="100">
        <f>H12+H21+H22+H23+H24+H25</f>
        <v>60.182681984551174</v>
      </c>
      <c r="I26" s="195">
        <f>I12+I21+I22+I23+I24+I25</f>
        <v>60.76296236105571</v>
      </c>
      <c r="J26" s="68" t="s">
        <v>24</v>
      </c>
      <c r="K26" s="100">
        <f>K12+K21+K22+K23+K24+K25</f>
        <v>44.877462595232664</v>
      </c>
      <c r="L26" s="195">
        <f>L12+L21+L22+L23+L24+L25</f>
        <v>51.86600156029455</v>
      </c>
      <c r="M26" s="68" t="s">
        <v>24</v>
      </c>
      <c r="N26" s="100">
        <f>N12+N21+N22+N23+N24+N25</f>
        <v>41.99723875464163</v>
      </c>
      <c r="O26" s="195">
        <f>O12+O21+O22+O23+O24+O25</f>
        <v>53.64339713843687</v>
      </c>
      <c r="P26" s="68" t="s">
        <v>24</v>
      </c>
      <c r="Q26" s="100">
        <f>Q12+Q21+Q22+Q23+Q24+Q25</f>
        <v>42.159311762739</v>
      </c>
      <c r="R26" s="195">
        <f>R12+R21+R22+R23+R24+R25</f>
        <v>51.148953123781</v>
      </c>
      <c r="S26" s="68" t="s">
        <v>24</v>
      </c>
      <c r="T26" s="69">
        <f>T12+T21+T22+T23+T24+T25</f>
        <v>47.821350537463175</v>
      </c>
      <c r="U26" s="70">
        <f>U12+U21+U22+U23+U24+U25</f>
        <v>46.783817246438</v>
      </c>
      <c r="V26" s="453" t="s">
        <v>34</v>
      </c>
      <c r="W26" s="453"/>
    </row>
    <row r="27" spans="2:23" ht="15.75" thickBot="1">
      <c r="B27" s="58" t="str">
        <f>'TAB-1 Enter Office Information'!C7</f>
        <v>35-1018</v>
      </c>
      <c r="C27" s="116"/>
      <c r="D27" s="450" t="s">
        <v>103</v>
      </c>
      <c r="E27" s="451"/>
      <c r="F27" s="452"/>
      <c r="G27" s="450" t="s">
        <v>102</v>
      </c>
      <c r="H27" s="451"/>
      <c r="I27" s="452"/>
      <c r="J27" s="450" t="s">
        <v>116</v>
      </c>
      <c r="K27" s="451"/>
      <c r="L27" s="452"/>
      <c r="M27" s="450" t="s">
        <v>104</v>
      </c>
      <c r="N27" s="451"/>
      <c r="O27" s="452"/>
      <c r="P27" s="450" t="s">
        <v>117</v>
      </c>
      <c r="Q27" s="451"/>
      <c r="R27" s="452"/>
      <c r="S27" s="450" t="s">
        <v>105</v>
      </c>
      <c r="T27" s="451"/>
      <c r="U27" s="452"/>
      <c r="V27" s="454">
        <f>SUM(V29:W58)</f>
        <v>0</v>
      </c>
      <c r="W27" s="455"/>
    </row>
    <row r="28" spans="2:23" ht="15.75" thickBot="1">
      <c r="B28" s="58" t="s">
        <v>29</v>
      </c>
      <c r="C28" s="58" t="s">
        <v>107</v>
      </c>
      <c r="D28" s="205" t="s">
        <v>33</v>
      </c>
      <c r="E28" s="206" t="s">
        <v>18</v>
      </c>
      <c r="F28" s="294" t="s">
        <v>180</v>
      </c>
      <c r="G28" s="205" t="s">
        <v>33</v>
      </c>
      <c r="H28" s="206" t="s">
        <v>18</v>
      </c>
      <c r="I28" s="294" t="s">
        <v>180</v>
      </c>
      <c r="J28" s="205" t="s">
        <v>33</v>
      </c>
      <c r="K28" s="206" t="s">
        <v>18</v>
      </c>
      <c r="L28" s="294" t="s">
        <v>180</v>
      </c>
      <c r="M28" s="205" t="s">
        <v>33</v>
      </c>
      <c r="N28" s="206" t="s">
        <v>18</v>
      </c>
      <c r="O28" s="294" t="s">
        <v>180</v>
      </c>
      <c r="P28" s="205" t="s">
        <v>33</v>
      </c>
      <c r="Q28" s="206" t="s">
        <v>18</v>
      </c>
      <c r="R28" s="294" t="s">
        <v>180</v>
      </c>
      <c r="S28" s="205" t="s">
        <v>33</v>
      </c>
      <c r="T28" s="206" t="s">
        <v>18</v>
      </c>
      <c r="U28" s="294" t="s">
        <v>180</v>
      </c>
      <c r="V28" s="456" t="s">
        <v>32</v>
      </c>
      <c r="W28" s="457"/>
    </row>
    <row r="29" spans="1:23" s="58" customFormat="1" ht="15.75" thickBot="1">
      <c r="A29" s="58">
        <v>1</v>
      </c>
      <c r="B29" s="239"/>
      <c r="C29" s="101"/>
      <c r="D29" s="240">
        <v>0</v>
      </c>
      <c r="E29" s="241">
        <v>0</v>
      </c>
      <c r="F29" s="295">
        <v>0</v>
      </c>
      <c r="G29" s="59">
        <v>0</v>
      </c>
      <c r="H29" s="60">
        <v>0</v>
      </c>
      <c r="I29" s="295">
        <v>0</v>
      </c>
      <c r="J29" s="59">
        <v>0</v>
      </c>
      <c r="K29" s="60">
        <v>0</v>
      </c>
      <c r="L29" s="295">
        <v>0</v>
      </c>
      <c r="M29" s="59">
        <v>0</v>
      </c>
      <c r="N29" s="60">
        <v>0</v>
      </c>
      <c r="O29" s="295">
        <v>0</v>
      </c>
      <c r="P29" s="59">
        <v>0</v>
      </c>
      <c r="Q29" s="60">
        <v>0</v>
      </c>
      <c r="R29" s="295">
        <v>0</v>
      </c>
      <c r="S29" s="59">
        <v>0</v>
      </c>
      <c r="T29" s="60">
        <v>0</v>
      </c>
      <c r="U29" s="295">
        <v>0</v>
      </c>
      <c r="V29" s="448">
        <f>D29+G29+J29+M29+P29+S29</f>
        <v>0</v>
      </c>
      <c r="W29" s="449"/>
    </row>
    <row r="30" spans="1:23" s="58" customFormat="1" ht="15.75" thickBot="1">
      <c r="A30" s="58">
        <v>2</v>
      </c>
      <c r="B30" s="242"/>
      <c r="C30" s="101"/>
      <c r="D30" s="240">
        <v>0</v>
      </c>
      <c r="E30" s="241">
        <v>0</v>
      </c>
      <c r="F30" s="295">
        <v>0</v>
      </c>
      <c r="G30" s="59">
        <v>0</v>
      </c>
      <c r="H30" s="60">
        <v>0</v>
      </c>
      <c r="I30" s="295">
        <v>0</v>
      </c>
      <c r="J30" s="59">
        <v>0</v>
      </c>
      <c r="K30" s="60">
        <v>0</v>
      </c>
      <c r="L30" s="295">
        <v>0</v>
      </c>
      <c r="M30" s="59">
        <v>0</v>
      </c>
      <c r="N30" s="60">
        <v>0</v>
      </c>
      <c r="O30" s="295">
        <v>0</v>
      </c>
      <c r="P30" s="59">
        <v>0</v>
      </c>
      <c r="Q30" s="60">
        <v>0</v>
      </c>
      <c r="R30" s="295">
        <v>0</v>
      </c>
      <c r="S30" s="59">
        <v>0</v>
      </c>
      <c r="T30" s="60">
        <v>0</v>
      </c>
      <c r="U30" s="295">
        <v>0</v>
      </c>
      <c r="V30" s="448">
        <f aca="true" t="shared" si="0" ref="V30:V37">D30+G30+J30+M30+P30+S30</f>
        <v>0</v>
      </c>
      <c r="W30" s="449"/>
    </row>
    <row r="31" spans="1:23" s="58" customFormat="1" ht="15.75" thickBot="1">
      <c r="A31" s="58">
        <f aca="true" t="shared" si="1" ref="A31:A58">A30+1</f>
        <v>3</v>
      </c>
      <c r="B31" s="242"/>
      <c r="C31" s="101"/>
      <c r="D31" s="240">
        <v>0</v>
      </c>
      <c r="E31" s="241">
        <v>0</v>
      </c>
      <c r="F31" s="295">
        <v>0</v>
      </c>
      <c r="G31" s="59">
        <v>0</v>
      </c>
      <c r="H31" s="60">
        <v>0</v>
      </c>
      <c r="I31" s="295">
        <v>0</v>
      </c>
      <c r="J31" s="59">
        <v>0</v>
      </c>
      <c r="K31" s="60">
        <v>0</v>
      </c>
      <c r="L31" s="295">
        <v>0</v>
      </c>
      <c r="M31" s="59">
        <v>0</v>
      </c>
      <c r="N31" s="60">
        <v>0</v>
      </c>
      <c r="O31" s="295">
        <v>0</v>
      </c>
      <c r="P31" s="59">
        <v>0</v>
      </c>
      <c r="Q31" s="60">
        <v>0</v>
      </c>
      <c r="R31" s="295">
        <v>0</v>
      </c>
      <c r="S31" s="59">
        <v>0</v>
      </c>
      <c r="T31" s="60">
        <v>0</v>
      </c>
      <c r="U31" s="295">
        <v>0</v>
      </c>
      <c r="V31" s="448">
        <f t="shared" si="0"/>
        <v>0</v>
      </c>
      <c r="W31" s="449"/>
    </row>
    <row r="32" spans="1:23" s="58" customFormat="1" ht="15.75" thickBot="1">
      <c r="A32" s="58">
        <f t="shared" si="1"/>
        <v>4</v>
      </c>
      <c r="B32" s="242"/>
      <c r="C32" s="101"/>
      <c r="D32" s="240">
        <v>0</v>
      </c>
      <c r="E32" s="241">
        <v>0</v>
      </c>
      <c r="F32" s="295">
        <v>0</v>
      </c>
      <c r="G32" s="59">
        <v>0</v>
      </c>
      <c r="H32" s="60">
        <v>0</v>
      </c>
      <c r="I32" s="295">
        <v>0</v>
      </c>
      <c r="J32" s="59">
        <v>0</v>
      </c>
      <c r="K32" s="60">
        <v>0</v>
      </c>
      <c r="L32" s="295">
        <v>0</v>
      </c>
      <c r="M32" s="59">
        <v>0</v>
      </c>
      <c r="N32" s="60">
        <v>0</v>
      </c>
      <c r="O32" s="295">
        <v>0</v>
      </c>
      <c r="P32" s="59">
        <v>0</v>
      </c>
      <c r="Q32" s="60">
        <v>0</v>
      </c>
      <c r="R32" s="295">
        <v>0</v>
      </c>
      <c r="S32" s="59">
        <v>0</v>
      </c>
      <c r="T32" s="60">
        <v>0</v>
      </c>
      <c r="U32" s="295">
        <v>0</v>
      </c>
      <c r="V32" s="448">
        <f t="shared" si="0"/>
        <v>0</v>
      </c>
      <c r="W32" s="449"/>
    </row>
    <row r="33" spans="1:23" s="58" customFormat="1" ht="15.75" thickBot="1">
      <c r="A33" s="58">
        <f t="shared" si="1"/>
        <v>5</v>
      </c>
      <c r="B33" s="242"/>
      <c r="C33" s="101"/>
      <c r="D33" s="240">
        <v>0</v>
      </c>
      <c r="E33" s="241">
        <v>0</v>
      </c>
      <c r="F33" s="295">
        <v>0</v>
      </c>
      <c r="G33" s="59">
        <v>0</v>
      </c>
      <c r="H33" s="60">
        <v>0</v>
      </c>
      <c r="I33" s="295">
        <v>0</v>
      </c>
      <c r="J33" s="59">
        <v>0</v>
      </c>
      <c r="K33" s="60">
        <v>0</v>
      </c>
      <c r="L33" s="295">
        <v>0</v>
      </c>
      <c r="M33" s="59">
        <v>0</v>
      </c>
      <c r="N33" s="60">
        <v>0</v>
      </c>
      <c r="O33" s="295">
        <v>0</v>
      </c>
      <c r="P33" s="59">
        <v>0</v>
      </c>
      <c r="Q33" s="60">
        <v>0</v>
      </c>
      <c r="R33" s="295">
        <v>0</v>
      </c>
      <c r="S33" s="59">
        <v>0</v>
      </c>
      <c r="T33" s="60">
        <v>0</v>
      </c>
      <c r="U33" s="295">
        <v>0</v>
      </c>
      <c r="V33" s="448">
        <f t="shared" si="0"/>
        <v>0</v>
      </c>
      <c r="W33" s="449"/>
    </row>
    <row r="34" spans="1:23" s="58" customFormat="1" ht="15.75" thickBot="1">
      <c r="A34" s="58">
        <f t="shared" si="1"/>
        <v>6</v>
      </c>
      <c r="B34" s="242"/>
      <c r="C34" s="101"/>
      <c r="D34" s="240">
        <v>0</v>
      </c>
      <c r="E34" s="241">
        <v>0</v>
      </c>
      <c r="F34" s="295">
        <v>0</v>
      </c>
      <c r="G34" s="59">
        <v>0</v>
      </c>
      <c r="H34" s="60">
        <v>0</v>
      </c>
      <c r="I34" s="295">
        <v>0</v>
      </c>
      <c r="J34" s="59">
        <v>0</v>
      </c>
      <c r="K34" s="60">
        <v>0</v>
      </c>
      <c r="L34" s="295">
        <v>0</v>
      </c>
      <c r="M34" s="59">
        <v>0</v>
      </c>
      <c r="N34" s="60">
        <v>0</v>
      </c>
      <c r="O34" s="295">
        <v>0</v>
      </c>
      <c r="P34" s="59">
        <v>0</v>
      </c>
      <c r="Q34" s="60">
        <v>0</v>
      </c>
      <c r="R34" s="295">
        <v>0</v>
      </c>
      <c r="S34" s="59">
        <v>0</v>
      </c>
      <c r="T34" s="60">
        <v>0</v>
      </c>
      <c r="U34" s="295">
        <v>0</v>
      </c>
      <c r="V34" s="448">
        <f t="shared" si="0"/>
        <v>0</v>
      </c>
      <c r="W34" s="449"/>
    </row>
    <row r="35" spans="1:23" s="58" customFormat="1" ht="15.75" thickBot="1">
      <c r="A35" s="58">
        <f t="shared" si="1"/>
        <v>7</v>
      </c>
      <c r="B35" s="242"/>
      <c r="C35" s="101"/>
      <c r="D35" s="240">
        <v>0</v>
      </c>
      <c r="E35" s="241">
        <v>0</v>
      </c>
      <c r="F35" s="295">
        <v>0</v>
      </c>
      <c r="G35" s="59">
        <v>0</v>
      </c>
      <c r="H35" s="60">
        <v>0</v>
      </c>
      <c r="I35" s="295">
        <v>0</v>
      </c>
      <c r="J35" s="59">
        <v>0</v>
      </c>
      <c r="K35" s="60">
        <v>0</v>
      </c>
      <c r="L35" s="295">
        <v>0</v>
      </c>
      <c r="M35" s="59">
        <v>0</v>
      </c>
      <c r="N35" s="60">
        <v>0</v>
      </c>
      <c r="O35" s="295">
        <v>0</v>
      </c>
      <c r="P35" s="59">
        <v>0</v>
      </c>
      <c r="Q35" s="60">
        <v>0</v>
      </c>
      <c r="R35" s="295">
        <v>0</v>
      </c>
      <c r="S35" s="59">
        <v>0</v>
      </c>
      <c r="T35" s="60">
        <v>0</v>
      </c>
      <c r="U35" s="295">
        <v>0</v>
      </c>
      <c r="V35" s="448">
        <f t="shared" si="0"/>
        <v>0</v>
      </c>
      <c r="W35" s="449"/>
    </row>
    <row r="36" spans="1:23" s="58" customFormat="1" ht="15.75" thickBot="1">
      <c r="A36" s="58">
        <f t="shared" si="1"/>
        <v>8</v>
      </c>
      <c r="B36" s="242"/>
      <c r="C36" s="101"/>
      <c r="D36" s="240">
        <v>0</v>
      </c>
      <c r="E36" s="241">
        <v>0</v>
      </c>
      <c r="F36" s="295">
        <v>0</v>
      </c>
      <c r="G36" s="59">
        <v>0</v>
      </c>
      <c r="H36" s="60">
        <v>0</v>
      </c>
      <c r="I36" s="295">
        <v>0</v>
      </c>
      <c r="J36" s="59">
        <v>0</v>
      </c>
      <c r="K36" s="60">
        <v>0</v>
      </c>
      <c r="L36" s="295">
        <v>0</v>
      </c>
      <c r="M36" s="59">
        <v>0</v>
      </c>
      <c r="N36" s="60">
        <v>0</v>
      </c>
      <c r="O36" s="295">
        <v>0</v>
      </c>
      <c r="P36" s="59">
        <v>0</v>
      </c>
      <c r="Q36" s="60">
        <v>0</v>
      </c>
      <c r="R36" s="295">
        <v>0</v>
      </c>
      <c r="S36" s="59">
        <v>0</v>
      </c>
      <c r="T36" s="60">
        <v>0</v>
      </c>
      <c r="U36" s="295">
        <v>0</v>
      </c>
      <c r="V36" s="448">
        <f t="shared" si="0"/>
        <v>0</v>
      </c>
      <c r="W36" s="449"/>
    </row>
    <row r="37" spans="1:23" s="58" customFormat="1" ht="13.5" thickBot="1">
      <c r="A37" s="58">
        <f t="shared" si="1"/>
        <v>9</v>
      </c>
      <c r="B37" s="101"/>
      <c r="C37" s="101"/>
      <c r="D37" s="59">
        <v>0</v>
      </c>
      <c r="E37" s="60">
        <v>0</v>
      </c>
      <c r="F37" s="296">
        <v>0</v>
      </c>
      <c r="G37" s="59">
        <v>0</v>
      </c>
      <c r="H37" s="60">
        <v>0</v>
      </c>
      <c r="I37" s="296">
        <v>0</v>
      </c>
      <c r="J37" s="59">
        <v>0</v>
      </c>
      <c r="K37" s="60">
        <v>0</v>
      </c>
      <c r="L37" s="296">
        <v>0</v>
      </c>
      <c r="M37" s="59">
        <v>0</v>
      </c>
      <c r="N37" s="60">
        <v>0</v>
      </c>
      <c r="O37" s="296">
        <v>0</v>
      </c>
      <c r="P37" s="59">
        <v>0</v>
      </c>
      <c r="Q37" s="60">
        <v>0</v>
      </c>
      <c r="R37" s="296">
        <v>0</v>
      </c>
      <c r="S37" s="59">
        <v>0</v>
      </c>
      <c r="T37" s="60">
        <v>0</v>
      </c>
      <c r="U37" s="296">
        <v>0</v>
      </c>
      <c r="V37" s="448">
        <f t="shared" si="0"/>
        <v>0</v>
      </c>
      <c r="W37" s="449"/>
    </row>
    <row r="38" spans="1:23" s="58" customFormat="1" ht="13.5" thickBot="1">
      <c r="A38" s="58">
        <f t="shared" si="1"/>
        <v>10</v>
      </c>
      <c r="B38" s="101"/>
      <c r="C38" s="101"/>
      <c r="D38" s="59">
        <v>0</v>
      </c>
      <c r="E38" s="60">
        <v>0</v>
      </c>
      <c r="F38" s="296">
        <v>0</v>
      </c>
      <c r="G38" s="59">
        <v>0</v>
      </c>
      <c r="H38" s="60">
        <v>0</v>
      </c>
      <c r="I38" s="296">
        <v>0</v>
      </c>
      <c r="J38" s="59">
        <v>0</v>
      </c>
      <c r="K38" s="60">
        <v>0</v>
      </c>
      <c r="L38" s="296">
        <v>0</v>
      </c>
      <c r="M38" s="59">
        <v>0</v>
      </c>
      <c r="N38" s="60">
        <v>0</v>
      </c>
      <c r="O38" s="296">
        <v>0</v>
      </c>
      <c r="P38" s="59">
        <v>0</v>
      </c>
      <c r="Q38" s="60">
        <v>0</v>
      </c>
      <c r="R38" s="296">
        <v>0</v>
      </c>
      <c r="S38" s="59">
        <v>0</v>
      </c>
      <c r="T38" s="60">
        <v>0</v>
      </c>
      <c r="U38" s="296">
        <v>0</v>
      </c>
      <c r="V38" s="448">
        <f aca="true" t="shared" si="2" ref="V38:V58">D38+G38+J38+M38+P38+S38</f>
        <v>0</v>
      </c>
      <c r="W38" s="449"/>
    </row>
    <row r="39" spans="1:23" s="58" customFormat="1" ht="13.5" thickBot="1">
      <c r="A39" s="58">
        <f t="shared" si="1"/>
        <v>11</v>
      </c>
      <c r="B39" s="101"/>
      <c r="C39" s="101"/>
      <c r="D39" s="59">
        <v>0</v>
      </c>
      <c r="E39" s="60">
        <v>0</v>
      </c>
      <c r="F39" s="296">
        <v>0</v>
      </c>
      <c r="G39" s="59">
        <v>0</v>
      </c>
      <c r="H39" s="60">
        <v>0</v>
      </c>
      <c r="I39" s="296">
        <v>0</v>
      </c>
      <c r="J39" s="59">
        <v>0</v>
      </c>
      <c r="K39" s="60">
        <v>0</v>
      </c>
      <c r="L39" s="296">
        <v>0</v>
      </c>
      <c r="M39" s="59">
        <v>0</v>
      </c>
      <c r="N39" s="60">
        <v>0</v>
      </c>
      <c r="O39" s="296">
        <v>0</v>
      </c>
      <c r="P39" s="59">
        <v>0</v>
      </c>
      <c r="Q39" s="60">
        <v>0</v>
      </c>
      <c r="R39" s="296">
        <v>0</v>
      </c>
      <c r="S39" s="59">
        <v>0</v>
      </c>
      <c r="T39" s="60">
        <v>0</v>
      </c>
      <c r="U39" s="296">
        <v>0</v>
      </c>
      <c r="V39" s="448">
        <f t="shared" si="2"/>
        <v>0</v>
      </c>
      <c r="W39" s="449"/>
    </row>
    <row r="40" spans="1:23" s="58" customFormat="1" ht="13.5" thickBot="1">
      <c r="A40" s="58">
        <f t="shared" si="1"/>
        <v>12</v>
      </c>
      <c r="B40" s="101"/>
      <c r="C40" s="101"/>
      <c r="D40" s="59">
        <v>0</v>
      </c>
      <c r="E40" s="60">
        <v>0</v>
      </c>
      <c r="F40" s="296">
        <v>0</v>
      </c>
      <c r="G40" s="59">
        <v>0</v>
      </c>
      <c r="H40" s="60">
        <v>0</v>
      </c>
      <c r="I40" s="296">
        <v>0</v>
      </c>
      <c r="J40" s="59">
        <v>0</v>
      </c>
      <c r="K40" s="60">
        <v>0</v>
      </c>
      <c r="L40" s="296">
        <v>0</v>
      </c>
      <c r="M40" s="59">
        <v>0</v>
      </c>
      <c r="N40" s="60">
        <v>0</v>
      </c>
      <c r="O40" s="296">
        <v>0</v>
      </c>
      <c r="P40" s="59">
        <v>0</v>
      </c>
      <c r="Q40" s="60">
        <v>0</v>
      </c>
      <c r="R40" s="296">
        <v>0</v>
      </c>
      <c r="S40" s="59">
        <v>0</v>
      </c>
      <c r="T40" s="60">
        <v>0</v>
      </c>
      <c r="U40" s="296">
        <v>0</v>
      </c>
      <c r="V40" s="448">
        <f t="shared" si="2"/>
        <v>0</v>
      </c>
      <c r="W40" s="449"/>
    </row>
    <row r="41" spans="1:23" s="58" customFormat="1" ht="13.5" thickBot="1">
      <c r="A41" s="58">
        <f t="shared" si="1"/>
        <v>13</v>
      </c>
      <c r="B41" s="101"/>
      <c r="C41" s="101"/>
      <c r="D41" s="59">
        <v>0</v>
      </c>
      <c r="E41" s="60">
        <v>0</v>
      </c>
      <c r="F41" s="296">
        <v>0</v>
      </c>
      <c r="G41" s="59">
        <v>0</v>
      </c>
      <c r="H41" s="60">
        <v>0</v>
      </c>
      <c r="I41" s="296">
        <v>0</v>
      </c>
      <c r="J41" s="59">
        <v>0</v>
      </c>
      <c r="K41" s="60">
        <v>0</v>
      </c>
      <c r="L41" s="296">
        <v>0</v>
      </c>
      <c r="M41" s="59">
        <v>0</v>
      </c>
      <c r="N41" s="60">
        <v>0</v>
      </c>
      <c r="O41" s="296">
        <v>0</v>
      </c>
      <c r="P41" s="59">
        <v>0</v>
      </c>
      <c r="Q41" s="60">
        <v>0</v>
      </c>
      <c r="R41" s="296">
        <v>0</v>
      </c>
      <c r="S41" s="59">
        <v>0</v>
      </c>
      <c r="T41" s="60">
        <v>0</v>
      </c>
      <c r="U41" s="296">
        <v>0</v>
      </c>
      <c r="V41" s="448">
        <f t="shared" si="2"/>
        <v>0</v>
      </c>
      <c r="W41" s="449"/>
    </row>
    <row r="42" spans="1:23" s="58" customFormat="1" ht="13.5" thickBot="1">
      <c r="A42" s="58">
        <f t="shared" si="1"/>
        <v>14</v>
      </c>
      <c r="B42" s="101"/>
      <c r="C42" s="101"/>
      <c r="D42" s="59">
        <v>0</v>
      </c>
      <c r="E42" s="60">
        <v>0</v>
      </c>
      <c r="F42" s="296">
        <v>0</v>
      </c>
      <c r="G42" s="59">
        <v>0</v>
      </c>
      <c r="H42" s="60">
        <v>0</v>
      </c>
      <c r="I42" s="296">
        <v>0</v>
      </c>
      <c r="J42" s="59">
        <v>0</v>
      </c>
      <c r="K42" s="60">
        <v>0</v>
      </c>
      <c r="L42" s="296">
        <v>0</v>
      </c>
      <c r="M42" s="59">
        <v>0</v>
      </c>
      <c r="N42" s="60">
        <v>0</v>
      </c>
      <c r="O42" s="296">
        <v>0</v>
      </c>
      <c r="P42" s="59">
        <v>0</v>
      </c>
      <c r="Q42" s="60">
        <v>0</v>
      </c>
      <c r="R42" s="296">
        <v>0</v>
      </c>
      <c r="S42" s="59">
        <v>0</v>
      </c>
      <c r="T42" s="60">
        <v>0</v>
      </c>
      <c r="U42" s="296">
        <v>0</v>
      </c>
      <c r="V42" s="448">
        <f t="shared" si="2"/>
        <v>0</v>
      </c>
      <c r="W42" s="449"/>
    </row>
    <row r="43" spans="1:23" s="58" customFormat="1" ht="13.5" thickBot="1">
      <c r="A43" s="58">
        <f t="shared" si="1"/>
        <v>15</v>
      </c>
      <c r="B43" s="101"/>
      <c r="C43" s="101"/>
      <c r="D43" s="59">
        <v>0</v>
      </c>
      <c r="E43" s="60">
        <v>0</v>
      </c>
      <c r="F43" s="296">
        <v>0</v>
      </c>
      <c r="G43" s="59">
        <v>0</v>
      </c>
      <c r="H43" s="60">
        <v>0</v>
      </c>
      <c r="I43" s="296">
        <v>0</v>
      </c>
      <c r="J43" s="59">
        <v>0</v>
      </c>
      <c r="K43" s="60">
        <v>0</v>
      </c>
      <c r="L43" s="296">
        <v>0</v>
      </c>
      <c r="M43" s="59">
        <v>0</v>
      </c>
      <c r="N43" s="60">
        <v>0</v>
      </c>
      <c r="O43" s="296">
        <v>0</v>
      </c>
      <c r="P43" s="59">
        <v>0</v>
      </c>
      <c r="Q43" s="60">
        <v>0</v>
      </c>
      <c r="R43" s="296">
        <v>0</v>
      </c>
      <c r="S43" s="59">
        <v>0</v>
      </c>
      <c r="T43" s="60">
        <v>0</v>
      </c>
      <c r="U43" s="296">
        <v>0</v>
      </c>
      <c r="V43" s="448">
        <f t="shared" si="2"/>
        <v>0</v>
      </c>
      <c r="W43" s="449"/>
    </row>
    <row r="44" spans="1:23" s="58" customFormat="1" ht="13.5" thickBot="1">
      <c r="A44" s="58">
        <f t="shared" si="1"/>
        <v>16</v>
      </c>
      <c r="B44" s="101"/>
      <c r="C44" s="101"/>
      <c r="D44" s="59">
        <v>0</v>
      </c>
      <c r="E44" s="60">
        <v>0</v>
      </c>
      <c r="F44" s="296">
        <v>0</v>
      </c>
      <c r="G44" s="59">
        <v>0</v>
      </c>
      <c r="H44" s="60">
        <v>0</v>
      </c>
      <c r="I44" s="296">
        <v>0</v>
      </c>
      <c r="J44" s="59">
        <v>0</v>
      </c>
      <c r="K44" s="60">
        <v>0</v>
      </c>
      <c r="L44" s="296">
        <v>0</v>
      </c>
      <c r="M44" s="59">
        <v>0</v>
      </c>
      <c r="N44" s="60">
        <v>0</v>
      </c>
      <c r="O44" s="296">
        <v>0</v>
      </c>
      <c r="P44" s="59">
        <v>0</v>
      </c>
      <c r="Q44" s="60">
        <v>0</v>
      </c>
      <c r="R44" s="296">
        <v>0</v>
      </c>
      <c r="S44" s="59">
        <v>0</v>
      </c>
      <c r="T44" s="60">
        <v>0</v>
      </c>
      <c r="U44" s="296">
        <v>0</v>
      </c>
      <c r="V44" s="448">
        <f t="shared" si="2"/>
        <v>0</v>
      </c>
      <c r="W44" s="449"/>
    </row>
    <row r="45" spans="1:23" s="58" customFormat="1" ht="13.5" thickBot="1">
      <c r="A45" s="58">
        <f t="shared" si="1"/>
        <v>17</v>
      </c>
      <c r="B45" s="101"/>
      <c r="C45" s="101"/>
      <c r="D45" s="59">
        <v>0</v>
      </c>
      <c r="E45" s="60">
        <v>0</v>
      </c>
      <c r="F45" s="296">
        <v>0</v>
      </c>
      <c r="G45" s="59">
        <v>0</v>
      </c>
      <c r="H45" s="60">
        <v>0</v>
      </c>
      <c r="I45" s="296">
        <v>0</v>
      </c>
      <c r="J45" s="59">
        <v>0</v>
      </c>
      <c r="K45" s="60">
        <v>0</v>
      </c>
      <c r="L45" s="296">
        <v>0</v>
      </c>
      <c r="M45" s="59">
        <v>0</v>
      </c>
      <c r="N45" s="60">
        <v>0</v>
      </c>
      <c r="O45" s="296">
        <v>0</v>
      </c>
      <c r="P45" s="59">
        <v>0</v>
      </c>
      <c r="Q45" s="60">
        <v>0</v>
      </c>
      <c r="R45" s="296">
        <v>0</v>
      </c>
      <c r="S45" s="59">
        <v>0</v>
      </c>
      <c r="T45" s="60">
        <v>0</v>
      </c>
      <c r="U45" s="296">
        <v>0</v>
      </c>
      <c r="V45" s="448">
        <f t="shared" si="2"/>
        <v>0</v>
      </c>
      <c r="W45" s="449"/>
    </row>
    <row r="46" spans="1:23" s="58" customFormat="1" ht="13.5" thickBot="1">
      <c r="A46" s="58">
        <f t="shared" si="1"/>
        <v>18</v>
      </c>
      <c r="B46" s="101"/>
      <c r="C46" s="101"/>
      <c r="D46" s="59">
        <v>0</v>
      </c>
      <c r="E46" s="60">
        <v>0</v>
      </c>
      <c r="F46" s="296">
        <v>0</v>
      </c>
      <c r="G46" s="59">
        <v>0</v>
      </c>
      <c r="H46" s="60">
        <v>0</v>
      </c>
      <c r="I46" s="296">
        <v>0</v>
      </c>
      <c r="J46" s="59">
        <v>0</v>
      </c>
      <c r="K46" s="60">
        <v>0</v>
      </c>
      <c r="L46" s="296">
        <v>0</v>
      </c>
      <c r="M46" s="59">
        <v>0</v>
      </c>
      <c r="N46" s="60">
        <v>0</v>
      </c>
      <c r="O46" s="296">
        <v>0</v>
      </c>
      <c r="P46" s="59">
        <v>0</v>
      </c>
      <c r="Q46" s="60">
        <v>0</v>
      </c>
      <c r="R46" s="296">
        <v>0</v>
      </c>
      <c r="S46" s="59">
        <v>0</v>
      </c>
      <c r="T46" s="60">
        <v>0</v>
      </c>
      <c r="U46" s="296">
        <v>0</v>
      </c>
      <c r="V46" s="448">
        <f t="shared" si="2"/>
        <v>0</v>
      </c>
      <c r="W46" s="449"/>
    </row>
    <row r="47" spans="1:23" s="58" customFormat="1" ht="13.5" thickBot="1">
      <c r="A47" s="58">
        <f t="shared" si="1"/>
        <v>19</v>
      </c>
      <c r="B47" s="101"/>
      <c r="C47" s="101"/>
      <c r="D47" s="59">
        <v>0</v>
      </c>
      <c r="E47" s="60">
        <v>0</v>
      </c>
      <c r="F47" s="296">
        <v>0</v>
      </c>
      <c r="G47" s="59">
        <v>0</v>
      </c>
      <c r="H47" s="60">
        <v>0</v>
      </c>
      <c r="I47" s="296">
        <v>0</v>
      </c>
      <c r="J47" s="59">
        <v>0</v>
      </c>
      <c r="K47" s="60">
        <v>0</v>
      </c>
      <c r="L47" s="296">
        <v>0</v>
      </c>
      <c r="M47" s="59">
        <v>0</v>
      </c>
      <c r="N47" s="60">
        <v>0</v>
      </c>
      <c r="O47" s="296">
        <v>0</v>
      </c>
      <c r="P47" s="59">
        <v>0</v>
      </c>
      <c r="Q47" s="60">
        <v>0</v>
      </c>
      <c r="R47" s="296">
        <v>0</v>
      </c>
      <c r="S47" s="59">
        <v>0</v>
      </c>
      <c r="T47" s="60">
        <v>0</v>
      </c>
      <c r="U47" s="296">
        <v>0</v>
      </c>
      <c r="V47" s="448">
        <f t="shared" si="2"/>
        <v>0</v>
      </c>
      <c r="W47" s="449"/>
    </row>
    <row r="48" spans="1:23" s="58" customFormat="1" ht="13.5" thickBot="1">
      <c r="A48" s="58">
        <f t="shared" si="1"/>
        <v>20</v>
      </c>
      <c r="B48" s="101"/>
      <c r="C48" s="101"/>
      <c r="D48" s="59">
        <v>0</v>
      </c>
      <c r="E48" s="60">
        <v>0</v>
      </c>
      <c r="F48" s="296">
        <v>0</v>
      </c>
      <c r="G48" s="59">
        <v>0</v>
      </c>
      <c r="H48" s="60">
        <v>0</v>
      </c>
      <c r="I48" s="296">
        <v>0</v>
      </c>
      <c r="J48" s="59">
        <v>0</v>
      </c>
      <c r="K48" s="60">
        <v>0</v>
      </c>
      <c r="L48" s="296">
        <v>0</v>
      </c>
      <c r="M48" s="59">
        <v>0</v>
      </c>
      <c r="N48" s="60">
        <v>0</v>
      </c>
      <c r="O48" s="296">
        <v>0</v>
      </c>
      <c r="P48" s="59">
        <v>0</v>
      </c>
      <c r="Q48" s="60">
        <v>0</v>
      </c>
      <c r="R48" s="296">
        <v>0</v>
      </c>
      <c r="S48" s="59">
        <v>0</v>
      </c>
      <c r="T48" s="60">
        <v>0</v>
      </c>
      <c r="U48" s="296">
        <v>0</v>
      </c>
      <c r="V48" s="448">
        <f t="shared" si="2"/>
        <v>0</v>
      </c>
      <c r="W48" s="449"/>
    </row>
    <row r="49" spans="1:23" s="58" customFormat="1" ht="13.5" thickBot="1">
      <c r="A49" s="58">
        <f t="shared" si="1"/>
        <v>21</v>
      </c>
      <c r="B49" s="101"/>
      <c r="C49" s="101"/>
      <c r="D49" s="59">
        <v>0</v>
      </c>
      <c r="E49" s="60">
        <v>0</v>
      </c>
      <c r="F49" s="296">
        <v>0</v>
      </c>
      <c r="G49" s="59">
        <v>0</v>
      </c>
      <c r="H49" s="60">
        <v>0</v>
      </c>
      <c r="I49" s="296">
        <v>0</v>
      </c>
      <c r="J49" s="59">
        <v>0</v>
      </c>
      <c r="K49" s="60">
        <v>0</v>
      </c>
      <c r="L49" s="296">
        <v>0</v>
      </c>
      <c r="M49" s="59">
        <v>0</v>
      </c>
      <c r="N49" s="60">
        <v>0</v>
      </c>
      <c r="O49" s="296">
        <v>0</v>
      </c>
      <c r="P49" s="59">
        <v>0</v>
      </c>
      <c r="Q49" s="60">
        <v>0</v>
      </c>
      <c r="R49" s="296">
        <v>0</v>
      </c>
      <c r="S49" s="59">
        <v>0</v>
      </c>
      <c r="T49" s="60">
        <v>0</v>
      </c>
      <c r="U49" s="296">
        <v>0</v>
      </c>
      <c r="V49" s="448">
        <f t="shared" si="2"/>
        <v>0</v>
      </c>
      <c r="W49" s="449"/>
    </row>
    <row r="50" spans="1:23" s="58" customFormat="1" ht="13.5" thickBot="1">
      <c r="A50" s="58">
        <f t="shared" si="1"/>
        <v>22</v>
      </c>
      <c r="B50" s="101"/>
      <c r="C50" s="101"/>
      <c r="D50" s="59">
        <v>0</v>
      </c>
      <c r="E50" s="60">
        <v>0</v>
      </c>
      <c r="F50" s="296">
        <v>0</v>
      </c>
      <c r="G50" s="59">
        <v>0</v>
      </c>
      <c r="H50" s="60">
        <v>0</v>
      </c>
      <c r="I50" s="296">
        <v>0</v>
      </c>
      <c r="J50" s="59">
        <v>0</v>
      </c>
      <c r="K50" s="60">
        <v>0</v>
      </c>
      <c r="L50" s="296">
        <v>0</v>
      </c>
      <c r="M50" s="59">
        <v>0</v>
      </c>
      <c r="N50" s="60">
        <v>0</v>
      </c>
      <c r="O50" s="296">
        <v>0</v>
      </c>
      <c r="P50" s="59">
        <v>0</v>
      </c>
      <c r="Q50" s="60">
        <v>0</v>
      </c>
      <c r="R50" s="296">
        <v>0</v>
      </c>
      <c r="S50" s="59">
        <v>0</v>
      </c>
      <c r="T50" s="60">
        <v>0</v>
      </c>
      <c r="U50" s="296">
        <v>0</v>
      </c>
      <c r="V50" s="448">
        <f t="shared" si="2"/>
        <v>0</v>
      </c>
      <c r="W50" s="449"/>
    </row>
    <row r="51" spans="1:23" s="58" customFormat="1" ht="13.5" thickBot="1">
      <c r="A51" s="58">
        <f t="shared" si="1"/>
        <v>23</v>
      </c>
      <c r="B51" s="101"/>
      <c r="C51" s="101"/>
      <c r="D51" s="59">
        <v>0</v>
      </c>
      <c r="E51" s="60">
        <v>0</v>
      </c>
      <c r="F51" s="296">
        <v>0</v>
      </c>
      <c r="G51" s="59">
        <v>0</v>
      </c>
      <c r="H51" s="60">
        <v>0</v>
      </c>
      <c r="I51" s="296">
        <v>0</v>
      </c>
      <c r="J51" s="59">
        <v>0</v>
      </c>
      <c r="K51" s="60">
        <v>0</v>
      </c>
      <c r="L51" s="296">
        <v>0</v>
      </c>
      <c r="M51" s="59">
        <v>0</v>
      </c>
      <c r="N51" s="60">
        <v>0</v>
      </c>
      <c r="O51" s="296">
        <v>0</v>
      </c>
      <c r="P51" s="59">
        <v>0</v>
      </c>
      <c r="Q51" s="60">
        <v>0</v>
      </c>
      <c r="R51" s="296">
        <v>0</v>
      </c>
      <c r="S51" s="59">
        <v>0</v>
      </c>
      <c r="T51" s="60">
        <v>0</v>
      </c>
      <c r="U51" s="296">
        <v>0</v>
      </c>
      <c r="V51" s="448">
        <f t="shared" si="2"/>
        <v>0</v>
      </c>
      <c r="W51" s="449"/>
    </row>
    <row r="52" spans="1:23" s="58" customFormat="1" ht="13.5" thickBot="1">
      <c r="A52" s="58">
        <f t="shared" si="1"/>
        <v>24</v>
      </c>
      <c r="B52" s="101"/>
      <c r="C52" s="101"/>
      <c r="D52" s="59">
        <v>0</v>
      </c>
      <c r="E52" s="60">
        <v>0</v>
      </c>
      <c r="F52" s="296">
        <v>0</v>
      </c>
      <c r="G52" s="59">
        <v>0</v>
      </c>
      <c r="H52" s="60">
        <v>0</v>
      </c>
      <c r="I52" s="296">
        <v>0</v>
      </c>
      <c r="J52" s="59">
        <v>0</v>
      </c>
      <c r="K52" s="60">
        <v>0</v>
      </c>
      <c r="L52" s="296">
        <v>0</v>
      </c>
      <c r="M52" s="59">
        <v>0</v>
      </c>
      <c r="N52" s="60">
        <v>0</v>
      </c>
      <c r="O52" s="296">
        <v>0</v>
      </c>
      <c r="P52" s="59">
        <v>0</v>
      </c>
      <c r="Q52" s="60">
        <v>0</v>
      </c>
      <c r="R52" s="296">
        <v>0</v>
      </c>
      <c r="S52" s="59">
        <v>0</v>
      </c>
      <c r="T52" s="60">
        <v>0</v>
      </c>
      <c r="U52" s="296">
        <v>0</v>
      </c>
      <c r="V52" s="448">
        <f t="shared" si="2"/>
        <v>0</v>
      </c>
      <c r="W52" s="449"/>
    </row>
    <row r="53" spans="1:23" s="58" customFormat="1" ht="13.5" thickBot="1">
      <c r="A53" s="58">
        <f t="shared" si="1"/>
        <v>25</v>
      </c>
      <c r="B53" s="101"/>
      <c r="C53" s="101"/>
      <c r="D53" s="59">
        <v>0</v>
      </c>
      <c r="E53" s="60">
        <v>0</v>
      </c>
      <c r="F53" s="296">
        <v>0</v>
      </c>
      <c r="G53" s="59">
        <v>0</v>
      </c>
      <c r="H53" s="60">
        <v>0</v>
      </c>
      <c r="I53" s="296">
        <v>0</v>
      </c>
      <c r="J53" s="59">
        <v>0</v>
      </c>
      <c r="K53" s="60">
        <v>0</v>
      </c>
      <c r="L53" s="296">
        <v>0</v>
      </c>
      <c r="M53" s="59">
        <v>0</v>
      </c>
      <c r="N53" s="60">
        <v>0</v>
      </c>
      <c r="O53" s="296">
        <v>0</v>
      </c>
      <c r="P53" s="59">
        <v>0</v>
      </c>
      <c r="Q53" s="60">
        <v>0</v>
      </c>
      <c r="R53" s="296">
        <v>0</v>
      </c>
      <c r="S53" s="59">
        <v>0</v>
      </c>
      <c r="T53" s="60">
        <v>0</v>
      </c>
      <c r="U53" s="296">
        <v>0</v>
      </c>
      <c r="V53" s="448">
        <f t="shared" si="2"/>
        <v>0</v>
      </c>
      <c r="W53" s="449"/>
    </row>
    <row r="54" spans="1:23" s="58" customFormat="1" ht="13.5" thickBot="1">
      <c r="A54" s="58">
        <f t="shared" si="1"/>
        <v>26</v>
      </c>
      <c r="B54" s="101"/>
      <c r="C54" s="101"/>
      <c r="D54" s="59">
        <v>0</v>
      </c>
      <c r="E54" s="60">
        <v>0</v>
      </c>
      <c r="F54" s="296">
        <v>0</v>
      </c>
      <c r="G54" s="59">
        <v>0</v>
      </c>
      <c r="H54" s="60">
        <v>0</v>
      </c>
      <c r="I54" s="296">
        <v>0</v>
      </c>
      <c r="J54" s="59">
        <v>0</v>
      </c>
      <c r="K54" s="60">
        <v>0</v>
      </c>
      <c r="L54" s="296">
        <v>0</v>
      </c>
      <c r="M54" s="59">
        <v>0</v>
      </c>
      <c r="N54" s="60">
        <v>0</v>
      </c>
      <c r="O54" s="296">
        <v>0</v>
      </c>
      <c r="P54" s="59">
        <v>0</v>
      </c>
      <c r="Q54" s="60">
        <v>0</v>
      </c>
      <c r="R54" s="296">
        <v>0</v>
      </c>
      <c r="S54" s="59">
        <v>0</v>
      </c>
      <c r="T54" s="60">
        <v>0</v>
      </c>
      <c r="U54" s="296">
        <v>0</v>
      </c>
      <c r="V54" s="448">
        <f t="shared" si="2"/>
        <v>0</v>
      </c>
      <c r="W54" s="449"/>
    </row>
    <row r="55" spans="1:23" s="58" customFormat="1" ht="13.5" thickBot="1">
      <c r="A55" s="58">
        <f t="shared" si="1"/>
        <v>27</v>
      </c>
      <c r="B55" s="101"/>
      <c r="C55" s="101"/>
      <c r="D55" s="59">
        <v>0</v>
      </c>
      <c r="E55" s="60">
        <v>0</v>
      </c>
      <c r="F55" s="296">
        <v>0</v>
      </c>
      <c r="G55" s="59">
        <v>0</v>
      </c>
      <c r="H55" s="60">
        <v>0</v>
      </c>
      <c r="I55" s="296">
        <v>0</v>
      </c>
      <c r="J55" s="59">
        <v>0</v>
      </c>
      <c r="K55" s="60">
        <v>0</v>
      </c>
      <c r="L55" s="296">
        <v>0</v>
      </c>
      <c r="M55" s="59">
        <v>0</v>
      </c>
      <c r="N55" s="60">
        <v>0</v>
      </c>
      <c r="O55" s="296">
        <v>0</v>
      </c>
      <c r="P55" s="59">
        <v>0</v>
      </c>
      <c r="Q55" s="60">
        <v>0</v>
      </c>
      <c r="R55" s="296">
        <v>0</v>
      </c>
      <c r="S55" s="59">
        <v>0</v>
      </c>
      <c r="T55" s="60">
        <v>0</v>
      </c>
      <c r="U55" s="296">
        <v>0</v>
      </c>
      <c r="V55" s="448">
        <f t="shared" si="2"/>
        <v>0</v>
      </c>
      <c r="W55" s="449"/>
    </row>
    <row r="56" spans="1:23" s="58" customFormat="1" ht="13.5" thickBot="1">
      <c r="A56" s="58">
        <f t="shared" si="1"/>
        <v>28</v>
      </c>
      <c r="B56" s="101"/>
      <c r="C56" s="101"/>
      <c r="D56" s="59">
        <v>0</v>
      </c>
      <c r="E56" s="60">
        <v>0</v>
      </c>
      <c r="F56" s="296">
        <v>0</v>
      </c>
      <c r="G56" s="59">
        <v>0</v>
      </c>
      <c r="H56" s="60">
        <v>0</v>
      </c>
      <c r="I56" s="296">
        <v>0</v>
      </c>
      <c r="J56" s="59">
        <v>0</v>
      </c>
      <c r="K56" s="60">
        <v>0</v>
      </c>
      <c r="L56" s="296">
        <v>0</v>
      </c>
      <c r="M56" s="59">
        <v>0</v>
      </c>
      <c r="N56" s="60">
        <v>0</v>
      </c>
      <c r="O56" s="296">
        <v>0</v>
      </c>
      <c r="P56" s="59">
        <v>0</v>
      </c>
      <c r="Q56" s="60">
        <v>0</v>
      </c>
      <c r="R56" s="296">
        <v>0</v>
      </c>
      <c r="S56" s="59">
        <v>0</v>
      </c>
      <c r="T56" s="60">
        <v>0</v>
      </c>
      <c r="U56" s="296">
        <v>0</v>
      </c>
      <c r="V56" s="448">
        <f t="shared" si="2"/>
        <v>0</v>
      </c>
      <c r="W56" s="449"/>
    </row>
    <row r="57" spans="1:23" s="58" customFormat="1" ht="13.5" thickBot="1">
      <c r="A57" s="58">
        <f t="shared" si="1"/>
        <v>29</v>
      </c>
      <c r="B57" s="101"/>
      <c r="C57" s="101"/>
      <c r="D57" s="59">
        <v>0</v>
      </c>
      <c r="E57" s="60">
        <v>0</v>
      </c>
      <c r="F57" s="296">
        <v>0</v>
      </c>
      <c r="G57" s="59">
        <v>0</v>
      </c>
      <c r="H57" s="60">
        <v>0</v>
      </c>
      <c r="I57" s="296">
        <v>0</v>
      </c>
      <c r="J57" s="59">
        <v>0</v>
      </c>
      <c r="K57" s="60">
        <v>0</v>
      </c>
      <c r="L57" s="296">
        <v>0</v>
      </c>
      <c r="M57" s="59">
        <v>0</v>
      </c>
      <c r="N57" s="60">
        <v>0</v>
      </c>
      <c r="O57" s="296">
        <v>0</v>
      </c>
      <c r="P57" s="59">
        <v>0</v>
      </c>
      <c r="Q57" s="60">
        <v>0</v>
      </c>
      <c r="R57" s="296">
        <v>0</v>
      </c>
      <c r="S57" s="59">
        <v>0</v>
      </c>
      <c r="T57" s="60">
        <v>0</v>
      </c>
      <c r="U57" s="296">
        <v>0</v>
      </c>
      <c r="V57" s="448">
        <f t="shared" si="2"/>
        <v>0</v>
      </c>
      <c r="W57" s="449"/>
    </row>
    <row r="58" spans="1:23" s="58" customFormat="1" ht="13.5" thickBot="1">
      <c r="A58" s="58">
        <f t="shared" si="1"/>
        <v>30</v>
      </c>
      <c r="B58" s="101"/>
      <c r="C58" s="101"/>
      <c r="D58" s="59">
        <v>0</v>
      </c>
      <c r="E58" s="60">
        <v>0</v>
      </c>
      <c r="F58" s="296">
        <v>0</v>
      </c>
      <c r="G58" s="59">
        <v>0</v>
      </c>
      <c r="H58" s="60">
        <v>0</v>
      </c>
      <c r="I58" s="296">
        <v>0</v>
      </c>
      <c r="J58" s="59">
        <v>0</v>
      </c>
      <c r="K58" s="60">
        <v>0</v>
      </c>
      <c r="L58" s="296">
        <v>0</v>
      </c>
      <c r="M58" s="59">
        <v>0</v>
      </c>
      <c r="N58" s="60">
        <v>0</v>
      </c>
      <c r="O58" s="296">
        <v>0</v>
      </c>
      <c r="P58" s="59">
        <v>0</v>
      </c>
      <c r="Q58" s="60">
        <v>0</v>
      </c>
      <c r="R58" s="296">
        <v>0</v>
      </c>
      <c r="S58" s="59">
        <v>0</v>
      </c>
      <c r="T58" s="60">
        <v>0</v>
      </c>
      <c r="U58" s="296">
        <v>0</v>
      </c>
      <c r="V58" s="448">
        <f t="shared" si="2"/>
        <v>0</v>
      </c>
      <c r="W58" s="449"/>
    </row>
    <row r="59" spans="2:23" s="58" customFormat="1" ht="15.75" thickBot="1">
      <c r="B59" s="91" t="s">
        <v>98</v>
      </c>
      <c r="C59" s="91"/>
      <c r="D59" s="196">
        <f>SUM(D29:D58)</f>
        <v>0</v>
      </c>
      <c r="E59" s="61"/>
      <c r="F59" s="406">
        <f>'CSAW AVG TO CSV print page'!D75</f>
        <v>43.414868569993835</v>
      </c>
      <c r="G59" s="196">
        <f>SUM(G29:G58)</f>
        <v>0</v>
      </c>
      <c r="H59" s="61"/>
      <c r="I59" s="407">
        <f>'CSAW AVG TO CSV print page'!G75</f>
        <v>44.877462595232664</v>
      </c>
      <c r="J59" s="196">
        <f>SUM(J29:J58)</f>
        <v>0</v>
      </c>
      <c r="K59" s="61"/>
      <c r="L59" s="407">
        <f>'CSAW AVG TO CSV print page'!J75</f>
        <v>53.64339713843687</v>
      </c>
      <c r="M59" s="196">
        <f>SUM(M29:M58)</f>
        <v>0</v>
      </c>
      <c r="N59" s="61"/>
      <c r="O59" s="407">
        <f>'CSAW AVG TO CSV print page'!M75</f>
        <v>47.821350537463175</v>
      </c>
      <c r="P59" s="196">
        <f>SUM(P29:P58)</f>
        <v>0</v>
      </c>
      <c r="Q59" s="61"/>
      <c r="R59" s="407">
        <f>'CSAW AVG TO CSV print page'!P75</f>
        <v>0</v>
      </c>
      <c r="S59" s="196">
        <f>SUM(S29:S58)</f>
        <v>0</v>
      </c>
      <c r="T59" s="61"/>
      <c r="U59" s="407">
        <f>'CSAW AVG TO CSV print page'!S75</f>
        <v>0</v>
      </c>
      <c r="V59" s="460">
        <f>SUM(V29:W58)</f>
        <v>0</v>
      </c>
      <c r="W59" s="461"/>
    </row>
    <row r="60" spans="2:23" s="56" customFormat="1" ht="15">
      <c r="B60" s="400" t="s">
        <v>35</v>
      </c>
      <c r="C60" s="400"/>
      <c r="D60" s="403">
        <f>'TAB-1 Enter Office Information'!$C$50</f>
        <v>8.75</v>
      </c>
      <c r="E60" s="397"/>
      <c r="F60" s="404">
        <f>('TAB-1 Enter Office Information'!$C$12-D60)*'TAB-1 Enter Office Information'!C49</f>
        <v>0.25</v>
      </c>
      <c r="G60" s="403"/>
      <c r="H60" s="403"/>
      <c r="I60" s="403">
        <f>$F$60</f>
        <v>0.25</v>
      </c>
      <c r="J60" s="403"/>
      <c r="K60" s="403"/>
      <c r="L60" s="403">
        <f>$F$60</f>
        <v>0.25</v>
      </c>
      <c r="M60" s="403"/>
      <c r="N60" s="403"/>
      <c r="O60" s="403">
        <f>$F$60</f>
        <v>0.25</v>
      </c>
      <c r="P60" s="403"/>
      <c r="Q60" s="403"/>
      <c r="R60" s="403">
        <f>$F$60</f>
        <v>0.25</v>
      </c>
      <c r="S60" s="403"/>
      <c r="T60" s="403"/>
      <c r="U60" s="403">
        <f>$F$60</f>
        <v>0.25</v>
      </c>
      <c r="V60" s="462">
        <f>U59+R59+O59+L59+I59+F59</f>
        <v>189.75707884112654</v>
      </c>
      <c r="W60" s="463"/>
    </row>
    <row r="61" spans="2:22" s="56" customFormat="1" ht="12.75">
      <c r="B61" s="400" t="s">
        <v>36</v>
      </c>
      <c r="C61" s="400"/>
      <c r="D61" s="403">
        <f>'TAB-1 Enter Office Information'!$C$53</f>
        <v>8.5</v>
      </c>
      <c r="E61" s="397"/>
      <c r="F61" s="404">
        <f>('TAB-1 Enter Office Information'!$C$12-D61)*'TAB-1 Enter Office Information'!C52</f>
        <v>0.5</v>
      </c>
      <c r="G61" s="397"/>
      <c r="H61" s="397"/>
      <c r="I61" s="403">
        <f>$F$61</f>
        <v>0.5</v>
      </c>
      <c r="J61" s="397"/>
      <c r="K61" s="397"/>
      <c r="L61" s="403">
        <f>$F$61</f>
        <v>0.5</v>
      </c>
      <c r="M61" s="397"/>
      <c r="N61" s="397"/>
      <c r="O61" s="403">
        <f>$F$61</f>
        <v>0.5</v>
      </c>
      <c r="P61" s="397"/>
      <c r="Q61" s="397"/>
      <c r="R61" s="403">
        <f>$F$61</f>
        <v>0.5</v>
      </c>
      <c r="S61" s="397"/>
      <c r="T61" s="397"/>
      <c r="U61" s="403">
        <f>$F$61</f>
        <v>0.5</v>
      </c>
      <c r="V61" s="80"/>
    </row>
    <row r="62" spans="2:22" s="56" customFormat="1" ht="12.75">
      <c r="B62" s="400" t="s">
        <v>160</v>
      </c>
      <c r="C62" s="400"/>
      <c r="D62" s="403">
        <f>'TAB-1 Enter Office Information'!$C$56</f>
        <v>0</v>
      </c>
      <c r="E62" s="397"/>
      <c r="F62" s="404">
        <f>('TAB-1 Enter Office Information'!$C$12-D62)*'TAB-1 Enter Office Information'!C55</f>
        <v>0</v>
      </c>
      <c r="G62" s="397"/>
      <c r="H62" s="397"/>
      <c r="I62" s="403">
        <f>$F$62</f>
        <v>0</v>
      </c>
      <c r="J62" s="397"/>
      <c r="K62" s="397"/>
      <c r="L62" s="403">
        <f>$F$62</f>
        <v>0</v>
      </c>
      <c r="M62" s="397"/>
      <c r="N62" s="397"/>
      <c r="O62" s="403">
        <f>$F$62</f>
        <v>0</v>
      </c>
      <c r="P62" s="397"/>
      <c r="Q62" s="397"/>
      <c r="R62" s="403">
        <f>$F$62</f>
        <v>0</v>
      </c>
      <c r="S62" s="397"/>
      <c r="T62" s="397"/>
      <c r="U62" s="403">
        <f>$F$62</f>
        <v>0</v>
      </c>
      <c r="V62" s="80"/>
    </row>
    <row r="63" spans="1:21" s="58" customFormat="1" ht="12.75">
      <c r="A63" s="81"/>
      <c r="B63" s="398" t="s">
        <v>67</v>
      </c>
      <c r="C63" s="398"/>
      <c r="D63" s="399"/>
      <c r="E63" s="399"/>
      <c r="F63" s="401">
        <f>F66</f>
        <v>17.30278364565588</v>
      </c>
      <c r="G63" s="399"/>
      <c r="H63" s="399"/>
      <c r="I63" s="401">
        <f>I66</f>
        <v>-0.75</v>
      </c>
      <c r="J63" s="399"/>
      <c r="K63" s="399"/>
      <c r="L63" s="401">
        <f>L66</f>
        <v>-0.75</v>
      </c>
      <c r="M63" s="399"/>
      <c r="N63" s="399"/>
      <c r="O63" s="401">
        <f>O66</f>
        <v>-0.75</v>
      </c>
      <c r="P63" s="399"/>
      <c r="Q63" s="399"/>
      <c r="R63" s="401">
        <f>R66</f>
        <v>-0.75</v>
      </c>
      <c r="S63" s="399"/>
      <c r="T63" s="399"/>
      <c r="U63" s="401">
        <f>U66</f>
        <v>-0.75</v>
      </c>
    </row>
    <row r="64" spans="1:21" s="74" customFormat="1" ht="12.75">
      <c r="A64" s="81"/>
      <c r="B64" s="400" t="s">
        <v>68</v>
      </c>
      <c r="C64" s="400"/>
      <c r="D64" s="398"/>
      <c r="E64" s="398"/>
      <c r="F64" s="401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</row>
    <row r="65" spans="1:21" s="58" customFormat="1" ht="12.75">
      <c r="A65" s="81"/>
      <c r="B65" s="398" t="s">
        <v>19</v>
      </c>
      <c r="C65" s="398"/>
      <c r="D65" s="399"/>
      <c r="E65" s="399"/>
      <c r="F65" s="401">
        <f>F63-F12</f>
        <v>-2.3489046723630835</v>
      </c>
      <c r="G65" s="399"/>
      <c r="H65" s="399"/>
      <c r="I65" s="401">
        <f>I63-I12</f>
        <v>-25.16370152818737</v>
      </c>
      <c r="J65" s="399"/>
      <c r="K65" s="399"/>
      <c r="L65" s="401">
        <f>L63-L12</f>
        <v>-17.302467279241508</v>
      </c>
      <c r="M65" s="399"/>
      <c r="N65" s="399"/>
      <c r="O65" s="401">
        <f>O63-O12</f>
        <v>-20.52744570913256</v>
      </c>
      <c r="P65" s="399"/>
      <c r="Q65" s="399"/>
      <c r="R65" s="401">
        <f>R63-R12</f>
        <v>-17.266137366253137</v>
      </c>
      <c r="S65" s="399"/>
      <c r="T65" s="399"/>
      <c r="U65" s="401">
        <f>U63-U12</f>
        <v>-18.49855979916644</v>
      </c>
    </row>
    <row r="66" spans="2:22" s="58" customFormat="1" ht="12.75">
      <c r="B66" s="399" t="s">
        <v>66</v>
      </c>
      <c r="C66" s="399"/>
      <c r="D66" s="397"/>
      <c r="E66" s="397"/>
      <c r="F66" s="403">
        <f>E12</f>
        <v>17.30278364565588</v>
      </c>
      <c r="G66" s="397"/>
      <c r="H66" s="397"/>
      <c r="I66" s="403">
        <f>SUM(I29:I58)-(I60+I61)</f>
        <v>-0.75</v>
      </c>
      <c r="J66" s="397"/>
      <c r="K66" s="397"/>
      <c r="L66" s="403">
        <f>SUM(L29:L58)-(L60+L61)</f>
        <v>-0.75</v>
      </c>
      <c r="M66" s="397"/>
      <c r="N66" s="397"/>
      <c r="O66" s="403">
        <f>SUM(O29:O58)-(O60+O61)</f>
        <v>-0.75</v>
      </c>
      <c r="P66" s="397"/>
      <c r="Q66" s="397"/>
      <c r="R66" s="403">
        <f>SUM(R29:R58)-(R60+R61)</f>
        <v>-0.75</v>
      </c>
      <c r="S66" s="397"/>
      <c r="T66" s="397"/>
      <c r="U66" s="403">
        <f>SUM(U29:U58)-(U60+U61)</f>
        <v>-0.75</v>
      </c>
      <c r="V66" s="67"/>
    </row>
    <row r="67" spans="2:23" s="58" customFormat="1" ht="12.75">
      <c r="B67" s="400" t="s">
        <v>69</v>
      </c>
      <c r="C67" s="400"/>
      <c r="D67" s="402"/>
      <c r="E67" s="402"/>
      <c r="F67" s="404"/>
      <c r="G67" s="402"/>
      <c r="H67" s="402"/>
      <c r="I67" s="404"/>
      <c r="J67" s="402"/>
      <c r="K67" s="402"/>
      <c r="L67" s="404"/>
      <c r="M67" s="402"/>
      <c r="N67" s="402"/>
      <c r="O67" s="404"/>
      <c r="P67" s="402"/>
      <c r="Q67" s="402"/>
      <c r="R67" s="404"/>
      <c r="S67" s="402"/>
      <c r="T67" s="402"/>
      <c r="U67" s="404"/>
      <c r="V67" s="67"/>
      <c r="W67" s="85"/>
    </row>
    <row r="68" spans="2:23" s="58" customFormat="1" ht="12.75">
      <c r="B68" s="399" t="s">
        <v>19</v>
      </c>
      <c r="C68" s="399"/>
      <c r="D68" s="397"/>
      <c r="E68" s="397"/>
      <c r="F68" s="403">
        <f>F66-E12</f>
        <v>0</v>
      </c>
      <c r="G68" s="403"/>
      <c r="H68" s="403"/>
      <c r="I68" s="403">
        <f>I66-H12</f>
        <v>-22.078487223168658</v>
      </c>
      <c r="J68" s="403"/>
      <c r="K68" s="403"/>
      <c r="L68" s="403">
        <f>L66-K12</f>
        <v>-14.1846797274276</v>
      </c>
      <c r="M68" s="403"/>
      <c r="N68" s="403"/>
      <c r="O68" s="403">
        <f>O66-N12</f>
        <v>-15.473126064735947</v>
      </c>
      <c r="P68" s="403"/>
      <c r="Q68" s="403"/>
      <c r="R68" s="403">
        <f>R66-Q12</f>
        <v>-15.456536626916527</v>
      </c>
      <c r="S68" s="403"/>
      <c r="T68" s="403"/>
      <c r="U68" s="403">
        <f>U66-T12</f>
        <v>-16.6343867120954</v>
      </c>
      <c r="V68" s="80"/>
      <c r="W68" s="54"/>
    </row>
    <row r="69" spans="2:21" s="58" customFormat="1" ht="12.75">
      <c r="B69" s="405" t="s">
        <v>120</v>
      </c>
      <c r="C69" s="458">
        <f>D59-F59</f>
        <v>-43.414868569993835</v>
      </c>
      <c r="D69" s="459"/>
      <c r="E69" s="459"/>
      <c r="F69" s="459"/>
      <c r="G69" s="458">
        <f>G59-I59</f>
        <v>-44.877462595232664</v>
      </c>
      <c r="H69" s="458"/>
      <c r="I69" s="458"/>
      <c r="J69" s="458">
        <f>J59-L59</f>
        <v>-53.64339713843687</v>
      </c>
      <c r="K69" s="458"/>
      <c r="L69" s="458"/>
      <c r="M69" s="458">
        <f>M59-O59</f>
        <v>-47.821350537463175</v>
      </c>
      <c r="N69" s="458"/>
      <c r="O69" s="458"/>
      <c r="P69" s="458">
        <f>P59-R59</f>
        <v>0</v>
      </c>
      <c r="Q69" s="458"/>
      <c r="R69" s="458"/>
      <c r="S69" s="458">
        <f>S59-U59</f>
        <v>0</v>
      </c>
      <c r="T69" s="458"/>
      <c r="U69" s="458"/>
    </row>
    <row r="70" ht="15"/>
    <row r="71" ht="15"/>
    <row r="119" ht="15.75">
      <c r="E119" s="3"/>
    </row>
  </sheetData>
  <sheetProtection password="D3EE" sheet="1" objects="1" scenarios="1" formatCells="0" formatColumns="0" formatRows="0" selectLockedCells="1"/>
  <mergeCells count="47">
    <mergeCell ref="C69:F69"/>
    <mergeCell ref="V54:W54"/>
    <mergeCell ref="V55:W55"/>
    <mergeCell ref="V56:W56"/>
    <mergeCell ref="V57:W57"/>
    <mergeCell ref="V58:W58"/>
    <mergeCell ref="S69:U69"/>
    <mergeCell ref="G69:I69"/>
    <mergeCell ref="J69:L69"/>
    <mergeCell ref="M69:O69"/>
    <mergeCell ref="P69:R69"/>
    <mergeCell ref="V59:W59"/>
    <mergeCell ref="V60:W60"/>
    <mergeCell ref="V49:W49"/>
    <mergeCell ref="V50:W50"/>
    <mergeCell ref="V51:W51"/>
    <mergeCell ref="V52:W52"/>
    <mergeCell ref="V53:W53"/>
    <mergeCell ref="V44:W44"/>
    <mergeCell ref="V45:W45"/>
    <mergeCell ref="V46:W46"/>
    <mergeCell ref="V47:W47"/>
    <mergeCell ref="V48:W48"/>
    <mergeCell ref="V26:W26"/>
    <mergeCell ref="V43:W43"/>
    <mergeCell ref="V35:W35"/>
    <mergeCell ref="V36:W36"/>
    <mergeCell ref="V37:W37"/>
    <mergeCell ref="V38:W38"/>
    <mergeCell ref="V39:W39"/>
    <mergeCell ref="V30:W30"/>
    <mergeCell ref="V31:W31"/>
    <mergeCell ref="V32:W32"/>
    <mergeCell ref="V33:W33"/>
    <mergeCell ref="V34:W34"/>
    <mergeCell ref="V27:W27"/>
    <mergeCell ref="V28:W28"/>
    <mergeCell ref="V29:W29"/>
    <mergeCell ref="V40:W40"/>
    <mergeCell ref="V41:W41"/>
    <mergeCell ref="V42:W42"/>
    <mergeCell ref="D27:F27"/>
    <mergeCell ref="G27:I27"/>
    <mergeCell ref="J27:L27"/>
    <mergeCell ref="M27:O27"/>
    <mergeCell ref="P27:R27"/>
    <mergeCell ref="S27:U27"/>
  </mergeCells>
  <printOptions horizontalCentered="1" verticalCentered="1"/>
  <pageMargins left="0" right="0" top="0" bottom="0" header="0.3" footer="0.3"/>
  <pageSetup horizontalDpi="300" verticalDpi="300" orientation="landscape" scale="6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B1:Y68"/>
  <sheetViews>
    <sheetView showGridLines="0" showRowColHeaders="0" zoomScalePageLayoutView="0" workbookViewId="0" topLeftCell="A1">
      <selection activeCell="I9" sqref="I9"/>
    </sheetView>
  </sheetViews>
  <sheetFormatPr defaultColWidth="9.140625" defaultRowHeight="15"/>
  <cols>
    <col min="1" max="1" width="0.85546875" style="58" customWidth="1"/>
    <col min="2" max="2" width="2.00390625" style="58" bestFit="1" customWidth="1"/>
    <col min="3" max="3" width="3.00390625" style="58" customWidth="1"/>
    <col min="4" max="4" width="40.28125" style="58" bestFit="1" customWidth="1"/>
    <col min="5" max="5" width="11.7109375" style="58" bestFit="1" customWidth="1"/>
    <col min="6" max="7" width="5.8515625" style="58" bestFit="1" customWidth="1"/>
    <col min="8" max="8" width="7.8515625" style="58" bestFit="1" customWidth="1"/>
    <col min="9" max="9" width="5.8515625" style="58" bestFit="1" customWidth="1"/>
    <col min="10" max="10" width="7.140625" style="58" bestFit="1" customWidth="1"/>
    <col min="11" max="11" width="7.8515625" style="58" customWidth="1"/>
    <col min="12" max="13" width="5.8515625" style="58" bestFit="1" customWidth="1"/>
    <col min="14" max="14" width="7.7109375" style="58" bestFit="1" customWidth="1"/>
    <col min="15" max="16" width="5.8515625" style="58" bestFit="1" customWidth="1"/>
    <col min="17" max="17" width="7.7109375" style="58" bestFit="1" customWidth="1"/>
    <col min="18" max="19" width="5.8515625" style="58" bestFit="1" customWidth="1"/>
    <col min="20" max="20" width="7.7109375" style="58" bestFit="1" customWidth="1"/>
    <col min="21" max="22" width="5.8515625" style="58" bestFit="1" customWidth="1"/>
    <col min="23" max="23" width="7.7109375" style="58" bestFit="1" customWidth="1"/>
    <col min="24" max="24" width="4.00390625" style="58" bestFit="1" customWidth="1"/>
    <col min="25" max="25" width="8.140625" style="58" customWidth="1"/>
    <col min="26" max="16384" width="9.140625" style="58" customWidth="1"/>
  </cols>
  <sheetData>
    <row r="1" spans="4:5" ht="6.75" customHeight="1" thickBot="1">
      <c r="D1" s="67"/>
      <c r="E1" s="67"/>
    </row>
    <row r="2" spans="4:5" ht="14.25" thickBot="1" thickTop="1">
      <c r="D2" s="279" t="s">
        <v>72</v>
      </c>
      <c r="E2" s="280">
        <f>'Step 3 - Current SCHEDULE'!C2</f>
        <v>4</v>
      </c>
    </row>
    <row r="3" spans="4:5" ht="14.25" thickBot="1" thickTop="1">
      <c r="D3" s="279" t="s">
        <v>73</v>
      </c>
      <c r="E3" s="280">
        <f>'Step 3 - Current SCHEDULE'!C3</f>
        <v>18</v>
      </c>
    </row>
    <row r="4" spans="4:5" ht="14.25" thickBot="1" thickTop="1">
      <c r="D4" s="279" t="s">
        <v>71</v>
      </c>
      <c r="E4" s="280">
        <f>'Step 3 - Current SCHEDULE'!C4</f>
        <v>4</v>
      </c>
    </row>
    <row r="5" spans="4:5" ht="14.25" thickBot="1" thickTop="1">
      <c r="D5" s="279" t="s">
        <v>70</v>
      </c>
      <c r="E5" s="280">
        <f>'Step 3 - Current SCHEDULE'!C5</f>
        <v>17.5</v>
      </c>
    </row>
    <row r="6" spans="4:5" ht="15" customHeight="1" thickBot="1" thickTop="1">
      <c r="D6" s="279" t="s">
        <v>38</v>
      </c>
      <c r="E6" s="280">
        <f>'Step 3 - Current SCHEDULE'!C6</f>
        <v>9</v>
      </c>
    </row>
    <row r="7" spans="4:5" ht="15" customHeight="1" thickBot="1" thickTop="1">
      <c r="D7" s="279" t="s">
        <v>61</v>
      </c>
      <c r="E7" s="280">
        <f>'Step 3 - Current SCHEDULE'!C7</f>
        <v>11</v>
      </c>
    </row>
    <row r="8" spans="4:25" ht="14.25" thickBot="1" thickTop="1">
      <c r="D8" s="282" t="s">
        <v>62</v>
      </c>
      <c r="E8" s="280">
        <f>'Step 3 - Current SCHEDULE'!C8</f>
        <v>9</v>
      </c>
      <c r="I8" s="130" t="s">
        <v>108</v>
      </c>
      <c r="J8" s="130" t="s">
        <v>109</v>
      </c>
      <c r="K8" s="140" t="s">
        <v>179</v>
      </c>
      <c r="L8" s="137"/>
      <c r="M8" s="138"/>
      <c r="N8" s="130"/>
      <c r="O8" s="135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4:15" s="130" customFormat="1" ht="13.5" thickBot="1" thickTop="1">
      <c r="D9" s="279" t="s">
        <v>63</v>
      </c>
      <c r="E9" s="281">
        <f>'Step 3 - Current SCHEDULE'!C9</f>
        <v>1</v>
      </c>
      <c r="I9" s="141">
        <v>0</v>
      </c>
      <c r="J9" s="142">
        <v>0</v>
      </c>
      <c r="K9" s="143">
        <f>'TAB-1 Enter Office Information'!$C$12-J9</f>
        <v>9</v>
      </c>
      <c r="M9" s="137"/>
      <c r="N9" s="139" t="s">
        <v>110</v>
      </c>
      <c r="O9" s="135"/>
    </row>
    <row r="10" s="130" customFormat="1" ht="3.75" customHeight="1" thickBot="1" thickTop="1"/>
    <row r="11" spans="6:23" s="130" customFormat="1" ht="36.75" thickBot="1">
      <c r="F11" s="104" t="s">
        <v>103</v>
      </c>
      <c r="G11" s="105" t="s">
        <v>60</v>
      </c>
      <c r="H11" s="299" t="s">
        <v>59</v>
      </c>
      <c r="I11" s="104" t="s">
        <v>102</v>
      </c>
      <c r="J11" s="105" t="s">
        <v>60</v>
      </c>
      <c r="K11" s="299" t="s">
        <v>59</v>
      </c>
      <c r="L11" s="104" t="s">
        <v>116</v>
      </c>
      <c r="M11" s="105" t="s">
        <v>60</v>
      </c>
      <c r="N11" s="299" t="s">
        <v>59</v>
      </c>
      <c r="O11" s="104" t="s">
        <v>104</v>
      </c>
      <c r="P11" s="105" t="s">
        <v>60</v>
      </c>
      <c r="Q11" s="299" t="s">
        <v>59</v>
      </c>
      <c r="R11" s="104" t="s">
        <v>117</v>
      </c>
      <c r="S11" s="105" t="s">
        <v>60</v>
      </c>
      <c r="T11" s="299" t="s">
        <v>59</v>
      </c>
      <c r="U11" s="104" t="s">
        <v>105</v>
      </c>
      <c r="V11" s="105" t="s">
        <v>60</v>
      </c>
      <c r="W11" s="299" t="s">
        <v>59</v>
      </c>
    </row>
    <row r="12" spans="6:23" s="130" customFormat="1" ht="12.75" thickBot="1">
      <c r="F12" s="144" t="s">
        <v>46</v>
      </c>
      <c r="G12" s="146">
        <f>'Step 3 - Current SCHEDULE'!E12</f>
        <v>17.30278364565588</v>
      </c>
      <c r="H12" s="297">
        <f>'Step 3 - Current SCHEDULE'!F12</f>
        <v>19.651688318018962</v>
      </c>
      <c r="I12" s="178" t="s">
        <v>46</v>
      </c>
      <c r="J12" s="146">
        <f>'Step 3 - Current SCHEDULE'!H12</f>
        <v>21.328487223168658</v>
      </c>
      <c r="K12" s="300">
        <f>'Step 3 - Current SCHEDULE'!I12</f>
        <v>24.41370152818737</v>
      </c>
      <c r="L12" s="178" t="s">
        <v>46</v>
      </c>
      <c r="M12" s="145">
        <f>'Step 3 - Current SCHEDULE'!K12</f>
        <v>13.4346797274276</v>
      </c>
      <c r="N12" s="297">
        <f>'Step 3 - Current SCHEDULE'!L12</f>
        <v>16.552467279241508</v>
      </c>
      <c r="O12" s="178" t="s">
        <v>46</v>
      </c>
      <c r="P12" s="145">
        <f>'Step 3 - Current SCHEDULE'!N12</f>
        <v>14.723126064735947</v>
      </c>
      <c r="Q12" s="297">
        <f>'Step 3 - Current SCHEDULE'!O12</f>
        <v>19.77744570913256</v>
      </c>
      <c r="R12" s="178" t="s">
        <v>46</v>
      </c>
      <c r="S12" s="145">
        <f>'Step 3 - Current SCHEDULE'!Q12</f>
        <v>14.706536626916527</v>
      </c>
      <c r="T12" s="297">
        <f>'Step 3 - Current SCHEDULE'!R12</f>
        <v>16.516137366253137</v>
      </c>
      <c r="U12" s="178" t="s">
        <v>46</v>
      </c>
      <c r="V12" s="145">
        <f>'Step 3 - Current SCHEDULE'!T12</f>
        <v>15.8843867120954</v>
      </c>
      <c r="W12" s="297">
        <f>'Step 3 - Current SCHEDULE'!U12</f>
        <v>17.74855979916644</v>
      </c>
    </row>
    <row r="13" spans="6:23" s="130" customFormat="1" ht="12.75" thickBot="1">
      <c r="F13" s="179" t="s">
        <v>50</v>
      </c>
      <c r="G13" s="180">
        <f>'Step 3 - Current SCHEDULE'!E13</f>
        <v>11.246809369676322</v>
      </c>
      <c r="H13" s="298">
        <f>'Step 3 - Current SCHEDULE'!F13</f>
        <v>12.773597406712327</v>
      </c>
      <c r="I13" s="179" t="s">
        <v>50</v>
      </c>
      <c r="J13" s="148">
        <f>'Step 3 - Current SCHEDULE'!H13</f>
        <v>13.863516695059628</v>
      </c>
      <c r="K13" s="301">
        <f>'Step 3 - Current SCHEDULE'!I13</f>
        <v>15.86890599332179</v>
      </c>
      <c r="L13" s="179" t="s">
        <v>50</v>
      </c>
      <c r="M13" s="181">
        <f>'Step 3 - Current SCHEDULE'!K13</f>
        <v>8.73254182282794</v>
      </c>
      <c r="N13" s="303">
        <f>'Step 3 - Current SCHEDULE'!L13</f>
        <v>10.75910373150698</v>
      </c>
      <c r="O13" s="179" t="s">
        <v>50</v>
      </c>
      <c r="P13" s="181">
        <f>'Step 3 - Current SCHEDULE'!N13</f>
        <v>9.570031942078366</v>
      </c>
      <c r="Q13" s="303">
        <f>'Step 3 - Current SCHEDULE'!O13</f>
        <v>12.855339710936166</v>
      </c>
      <c r="R13" s="179" t="s">
        <v>50</v>
      </c>
      <c r="S13" s="181">
        <f>'Step 3 - Current SCHEDULE'!Q13</f>
        <v>9.559248807495743</v>
      </c>
      <c r="T13" s="303">
        <f>'Step 3 - Current SCHEDULE'!R13</f>
        <v>10.735489288064539</v>
      </c>
      <c r="U13" s="179" t="s">
        <v>50</v>
      </c>
      <c r="V13" s="181">
        <f>'Step 3 - Current SCHEDULE'!T13</f>
        <v>10.324851362862011</v>
      </c>
      <c r="W13" s="303">
        <f>'Step 3 - Current SCHEDULE'!U13</f>
        <v>11.536563869458186</v>
      </c>
    </row>
    <row r="14" spans="6:23" s="130" customFormat="1" ht="12.75" thickBot="1">
      <c r="F14" s="179" t="s">
        <v>51</v>
      </c>
      <c r="G14" s="180">
        <f>'Step 3 - Current SCHEDULE'!E14</f>
        <v>3.460556729131176</v>
      </c>
      <c r="H14" s="298">
        <f>'Step 3 - Current SCHEDULE'!F14</f>
        <v>3.9303376636037926</v>
      </c>
      <c r="I14" s="179" t="s">
        <v>51</v>
      </c>
      <c r="J14" s="148">
        <f>'Step 3 - Current SCHEDULE'!H14</f>
        <v>4.265697444633732</v>
      </c>
      <c r="K14" s="301">
        <f>'Step 3 - Current SCHEDULE'!I14</f>
        <v>4.8827403056374745</v>
      </c>
      <c r="L14" s="179" t="s">
        <v>51</v>
      </c>
      <c r="M14" s="181">
        <f>'Step 3 - Current SCHEDULE'!K14</f>
        <v>2.68693594548552</v>
      </c>
      <c r="N14" s="303">
        <f>'Step 3 - Current SCHEDULE'!L14</f>
        <v>3.310493455848302</v>
      </c>
      <c r="O14" s="179" t="s">
        <v>51</v>
      </c>
      <c r="P14" s="181">
        <f>'Step 3 - Current SCHEDULE'!N14</f>
        <v>2.9446252129471895</v>
      </c>
      <c r="Q14" s="303">
        <f>'Step 3 - Current SCHEDULE'!O14</f>
        <v>3.9554891418265123</v>
      </c>
      <c r="R14" s="179" t="s">
        <v>51</v>
      </c>
      <c r="S14" s="181">
        <f>'Step 3 - Current SCHEDULE'!Q14</f>
        <v>2.9413073253833057</v>
      </c>
      <c r="T14" s="303">
        <f>'Step 3 - Current SCHEDULE'!R14</f>
        <v>3.3032274732506277</v>
      </c>
      <c r="U14" s="179" t="s">
        <v>51</v>
      </c>
      <c r="V14" s="181">
        <f>'Step 3 - Current SCHEDULE'!T14</f>
        <v>3.1768773424190804</v>
      </c>
      <c r="W14" s="303">
        <f>'Step 3 - Current SCHEDULE'!U14</f>
        <v>3.5497119598332882</v>
      </c>
    </row>
    <row r="15" spans="6:23" s="130" customFormat="1" ht="12.75" thickBot="1">
      <c r="F15" s="179" t="s">
        <v>52</v>
      </c>
      <c r="G15" s="180">
        <f>'Step 3 - Current SCHEDULE'!E15</f>
        <v>2.5954175468483816</v>
      </c>
      <c r="H15" s="298">
        <f>'Step 3 - Current SCHEDULE'!F15</f>
        <v>2.947753247702844</v>
      </c>
      <c r="I15" s="179" t="s">
        <v>52</v>
      </c>
      <c r="J15" s="148">
        <f>'Step 3 - Current SCHEDULE'!H15</f>
        <v>3.1992730834752985</v>
      </c>
      <c r="K15" s="301">
        <f>'Step 3 - Current SCHEDULE'!I15</f>
        <v>3.6620552292281054</v>
      </c>
      <c r="L15" s="179" t="s">
        <v>52</v>
      </c>
      <c r="M15" s="181">
        <f>'Step 3 - Current SCHEDULE'!K15</f>
        <v>2.01520195911414</v>
      </c>
      <c r="N15" s="303">
        <f>'Step 3 - Current SCHEDULE'!L15</f>
        <v>2.4828700918862263</v>
      </c>
      <c r="O15" s="179" t="s">
        <v>52</v>
      </c>
      <c r="P15" s="181">
        <f>'Step 3 - Current SCHEDULE'!N15</f>
        <v>2.208468909710392</v>
      </c>
      <c r="Q15" s="303">
        <f>'Step 3 - Current SCHEDULE'!O15</f>
        <v>2.966616856369884</v>
      </c>
      <c r="R15" s="179" t="s">
        <v>52</v>
      </c>
      <c r="S15" s="181">
        <f>'Step 3 - Current SCHEDULE'!Q15</f>
        <v>2.205980494037479</v>
      </c>
      <c r="T15" s="303">
        <f>'Step 3 - Current SCHEDULE'!R15</f>
        <v>2.4774206049379703</v>
      </c>
      <c r="U15" s="179" t="s">
        <v>52</v>
      </c>
      <c r="V15" s="181">
        <f>'Step 3 - Current SCHEDULE'!T15</f>
        <v>2.38265800681431</v>
      </c>
      <c r="W15" s="303">
        <f>'Step 3 - Current SCHEDULE'!U15</f>
        <v>2.662283969874966</v>
      </c>
    </row>
    <row r="16" spans="6:23" s="130" customFormat="1" ht="12.75" thickBot="1">
      <c r="F16" s="179" t="s">
        <v>53</v>
      </c>
      <c r="G16" s="180">
        <f>'Step 3 - Current SCHEDULE'!E16</f>
        <v>0</v>
      </c>
      <c r="H16" s="298">
        <f>'Step 3 - Current SCHEDULE'!F16</f>
        <v>0</v>
      </c>
      <c r="I16" s="179" t="s">
        <v>53</v>
      </c>
      <c r="J16" s="148">
        <f>'Step 3 - Current SCHEDULE'!H16</f>
        <v>0</v>
      </c>
      <c r="K16" s="301">
        <f>'Step 3 - Current SCHEDULE'!I16</f>
        <v>0</v>
      </c>
      <c r="L16" s="179" t="s">
        <v>53</v>
      </c>
      <c r="M16" s="181">
        <f>'Step 3 - Current SCHEDULE'!K16</f>
        <v>0</v>
      </c>
      <c r="N16" s="303">
        <f>'Step 3 - Current SCHEDULE'!L16</f>
        <v>0</v>
      </c>
      <c r="O16" s="179" t="s">
        <v>53</v>
      </c>
      <c r="P16" s="181">
        <f>'Step 3 - Current SCHEDULE'!N16</f>
        <v>0</v>
      </c>
      <c r="Q16" s="303">
        <f>'Step 3 - Current SCHEDULE'!O16</f>
        <v>0</v>
      </c>
      <c r="R16" s="179" t="s">
        <v>53</v>
      </c>
      <c r="S16" s="181">
        <f>'Step 3 - Current SCHEDULE'!Q16</f>
        <v>0</v>
      </c>
      <c r="T16" s="303">
        <f>'Step 3 - Current SCHEDULE'!R16</f>
        <v>0</v>
      </c>
      <c r="U16" s="179" t="s">
        <v>53</v>
      </c>
      <c r="V16" s="181">
        <f>'Step 3 - Current SCHEDULE'!T16</f>
        <v>0</v>
      </c>
      <c r="W16" s="303">
        <f>'Step 3 - Current SCHEDULE'!U16</f>
        <v>0</v>
      </c>
    </row>
    <row r="17" spans="6:23" s="130" customFormat="1" ht="12.75" thickBot="1">
      <c r="F17" s="179" t="s">
        <v>54</v>
      </c>
      <c r="G17" s="180">
        <f>'Step 3 - Current SCHEDULE'!E17</f>
        <v>0</v>
      </c>
      <c r="H17" s="298">
        <f>'Step 3 - Current SCHEDULE'!F17</f>
        <v>0</v>
      </c>
      <c r="I17" s="179" t="s">
        <v>54</v>
      </c>
      <c r="J17" s="148">
        <f>'Step 3 - Current SCHEDULE'!H17</f>
        <v>0</v>
      </c>
      <c r="K17" s="301">
        <f>'Step 3 - Current SCHEDULE'!I17</f>
        <v>0</v>
      </c>
      <c r="L17" s="179" t="s">
        <v>54</v>
      </c>
      <c r="M17" s="181">
        <f>'Step 3 - Current SCHEDULE'!K17</f>
        <v>0</v>
      </c>
      <c r="N17" s="303">
        <f>'Step 3 - Current SCHEDULE'!L17</f>
        <v>0</v>
      </c>
      <c r="O17" s="179" t="s">
        <v>54</v>
      </c>
      <c r="P17" s="181">
        <f>'Step 3 - Current SCHEDULE'!N17</f>
        <v>0</v>
      </c>
      <c r="Q17" s="303">
        <f>'Step 3 - Current SCHEDULE'!O17</f>
        <v>0</v>
      </c>
      <c r="R17" s="179" t="s">
        <v>54</v>
      </c>
      <c r="S17" s="181">
        <f>'Step 3 - Current SCHEDULE'!Q17</f>
        <v>0</v>
      </c>
      <c r="T17" s="303">
        <f>'Step 3 - Current SCHEDULE'!R17</f>
        <v>0</v>
      </c>
      <c r="U17" s="179" t="s">
        <v>54</v>
      </c>
      <c r="V17" s="181">
        <f>'Step 3 - Current SCHEDULE'!T17</f>
        <v>0</v>
      </c>
      <c r="W17" s="303">
        <f>'Step 3 - Current SCHEDULE'!U17</f>
        <v>0</v>
      </c>
    </row>
    <row r="18" spans="6:23" s="130" customFormat="1" ht="12.75" thickBot="1">
      <c r="F18" s="179" t="s">
        <v>55</v>
      </c>
      <c r="G18" s="180">
        <f>'Step 3 - Current SCHEDULE'!E18</f>
        <v>0</v>
      </c>
      <c r="H18" s="298">
        <f>'Step 3 - Current SCHEDULE'!F18</f>
        <v>0</v>
      </c>
      <c r="I18" s="179" t="s">
        <v>55</v>
      </c>
      <c r="J18" s="148">
        <f>'Step 3 - Current SCHEDULE'!H18</f>
        <v>0</v>
      </c>
      <c r="K18" s="301">
        <f>'Step 3 - Current SCHEDULE'!I18</f>
        <v>0</v>
      </c>
      <c r="L18" s="179" t="s">
        <v>55</v>
      </c>
      <c r="M18" s="181">
        <f>'Step 3 - Current SCHEDULE'!K18</f>
        <v>0</v>
      </c>
      <c r="N18" s="303">
        <f>'Step 3 - Current SCHEDULE'!L18</f>
        <v>0</v>
      </c>
      <c r="O18" s="179" t="s">
        <v>55</v>
      </c>
      <c r="P18" s="181">
        <f>'Step 3 - Current SCHEDULE'!N18</f>
        <v>0</v>
      </c>
      <c r="Q18" s="303">
        <f>'Step 3 - Current SCHEDULE'!O18</f>
        <v>0</v>
      </c>
      <c r="R18" s="179" t="s">
        <v>55</v>
      </c>
      <c r="S18" s="181">
        <f>'Step 3 - Current SCHEDULE'!Q18</f>
        <v>0</v>
      </c>
      <c r="T18" s="303">
        <f>'Step 3 - Current SCHEDULE'!R18</f>
        <v>0</v>
      </c>
      <c r="U18" s="179" t="s">
        <v>55</v>
      </c>
      <c r="V18" s="181">
        <f>'Step 3 - Current SCHEDULE'!T18</f>
        <v>0</v>
      </c>
      <c r="W18" s="303">
        <f>'Step 3 - Current SCHEDULE'!U18</f>
        <v>0</v>
      </c>
    </row>
    <row r="19" spans="6:23" s="130" customFormat="1" ht="12.75" thickBot="1">
      <c r="F19" s="179" t="s">
        <v>64</v>
      </c>
      <c r="G19" s="180">
        <f>'Step 3 - Current SCHEDULE'!E19</f>
        <v>0</v>
      </c>
      <c r="H19" s="298">
        <f>'Step 3 - Current SCHEDULE'!F19</f>
        <v>0</v>
      </c>
      <c r="I19" s="179" t="s">
        <v>64</v>
      </c>
      <c r="J19" s="148">
        <f>'Step 3 - Current SCHEDULE'!H19</f>
        <v>0</v>
      </c>
      <c r="K19" s="301">
        <f>'Step 3 - Current SCHEDULE'!I19</f>
        <v>0</v>
      </c>
      <c r="L19" s="179" t="s">
        <v>64</v>
      </c>
      <c r="M19" s="181">
        <f>'Step 3 - Current SCHEDULE'!K19</f>
        <v>0</v>
      </c>
      <c r="N19" s="303">
        <f>'Step 3 - Current SCHEDULE'!L19</f>
        <v>0</v>
      </c>
      <c r="O19" s="179" t="s">
        <v>64</v>
      </c>
      <c r="P19" s="181">
        <f>'Step 3 - Current SCHEDULE'!N19</f>
        <v>0</v>
      </c>
      <c r="Q19" s="303">
        <f>'Step 3 - Current SCHEDULE'!O19</f>
        <v>0</v>
      </c>
      <c r="R19" s="179" t="s">
        <v>64</v>
      </c>
      <c r="S19" s="181">
        <f>'Step 3 - Current SCHEDULE'!Q19</f>
        <v>0</v>
      </c>
      <c r="T19" s="303">
        <f>'Step 3 - Current SCHEDULE'!R19</f>
        <v>0</v>
      </c>
      <c r="U19" s="179" t="s">
        <v>64</v>
      </c>
      <c r="V19" s="181">
        <f>'Step 3 - Current SCHEDULE'!T19</f>
        <v>0</v>
      </c>
      <c r="W19" s="303">
        <f>'Step 3 - Current SCHEDULE'!U19</f>
        <v>0</v>
      </c>
    </row>
    <row r="20" spans="2:23" s="130" customFormat="1" ht="12.75" thickBot="1">
      <c r="B20" s="277"/>
      <c r="C20" s="276"/>
      <c r="D20" s="276"/>
      <c r="E20" s="182"/>
      <c r="F20" s="179" t="s">
        <v>65</v>
      </c>
      <c r="G20" s="180">
        <f>'Step 3 - Current SCHEDULE'!E20</f>
        <v>0</v>
      </c>
      <c r="H20" s="298">
        <f>'Step 3 - Current SCHEDULE'!F20</f>
        <v>0</v>
      </c>
      <c r="I20" s="179" t="s">
        <v>65</v>
      </c>
      <c r="J20" s="148">
        <f>'Step 3 - Current SCHEDULE'!H20</f>
        <v>0</v>
      </c>
      <c r="K20" s="301">
        <f>'Step 3 - Current SCHEDULE'!I20</f>
        <v>0</v>
      </c>
      <c r="L20" s="179" t="s">
        <v>65</v>
      </c>
      <c r="M20" s="181">
        <f>'Step 3 - Current SCHEDULE'!K20</f>
        <v>0</v>
      </c>
      <c r="N20" s="303">
        <f>'Step 3 - Current SCHEDULE'!L20</f>
        <v>0</v>
      </c>
      <c r="O20" s="179" t="s">
        <v>65</v>
      </c>
      <c r="P20" s="181">
        <f>'Step 3 - Current SCHEDULE'!N20</f>
        <v>0</v>
      </c>
      <c r="Q20" s="303">
        <f>'Step 3 - Current SCHEDULE'!O20</f>
        <v>0</v>
      </c>
      <c r="R20" s="179" t="s">
        <v>65</v>
      </c>
      <c r="S20" s="181">
        <f>'Step 3 - Current SCHEDULE'!Q20</f>
        <v>0</v>
      </c>
      <c r="T20" s="303">
        <f>'Step 3 - Current SCHEDULE'!R20</f>
        <v>0</v>
      </c>
      <c r="U20" s="179" t="s">
        <v>65</v>
      </c>
      <c r="V20" s="181">
        <f>'Step 3 - Current SCHEDULE'!T20</f>
        <v>0</v>
      </c>
      <c r="W20" s="303">
        <f>'Step 3 - Current SCHEDULE'!U20</f>
        <v>0</v>
      </c>
    </row>
    <row r="21" spans="2:23" s="130" customFormat="1" ht="12.75" thickBot="1">
      <c r="B21" s="277"/>
      <c r="C21" s="276"/>
      <c r="D21" s="276"/>
      <c r="E21" s="182"/>
      <c r="F21" s="183" t="s">
        <v>44</v>
      </c>
      <c r="G21" s="146">
        <f>'Step 3 - Current SCHEDULE'!E21</f>
        <v>0</v>
      </c>
      <c r="H21" s="297">
        <f>'Step 3 - Current SCHEDULE'!F21</f>
        <v>0</v>
      </c>
      <c r="I21" s="183" t="s">
        <v>44</v>
      </c>
      <c r="J21" s="146">
        <f>'Step 3 - Current SCHEDULE'!H21</f>
        <v>0</v>
      </c>
      <c r="K21" s="300">
        <f>'Step 3 - Current SCHEDULE'!I21</f>
        <v>0</v>
      </c>
      <c r="L21" s="183" t="s">
        <v>44</v>
      </c>
      <c r="M21" s="145">
        <f>'Step 3 - Current SCHEDULE'!K21</f>
        <v>0</v>
      </c>
      <c r="N21" s="297">
        <f>'Step 3 - Current SCHEDULE'!L21</f>
        <v>0</v>
      </c>
      <c r="O21" s="183" t="s">
        <v>44</v>
      </c>
      <c r="P21" s="145">
        <f>'Step 3 - Current SCHEDULE'!N21</f>
        <v>0</v>
      </c>
      <c r="Q21" s="297">
        <f>'Step 3 - Current SCHEDULE'!O21</f>
        <v>0</v>
      </c>
      <c r="R21" s="183" t="s">
        <v>44</v>
      </c>
      <c r="S21" s="145">
        <f>'Step 3 - Current SCHEDULE'!Q21</f>
        <v>0</v>
      </c>
      <c r="T21" s="297">
        <f>'Step 3 - Current SCHEDULE'!R21</f>
        <v>0</v>
      </c>
      <c r="U21" s="183" t="s">
        <v>44</v>
      </c>
      <c r="V21" s="145">
        <f>'Step 3 - Current SCHEDULE'!T21</f>
        <v>0</v>
      </c>
      <c r="W21" s="297">
        <f>'Step 3 - Current SCHEDULE'!U21</f>
        <v>0</v>
      </c>
    </row>
    <row r="22" spans="6:23" s="130" customFormat="1" ht="12.75" thickBot="1">
      <c r="F22" s="183" t="s">
        <v>45</v>
      </c>
      <c r="G22" s="146">
        <f>'Step 3 - Current SCHEDULE'!E22</f>
        <v>0.6108597285067874</v>
      </c>
      <c r="H22" s="297">
        <f>'Step 3 - Current SCHEDULE'!F22</f>
        <v>0.5186750223813786</v>
      </c>
      <c r="I22" s="183" t="s">
        <v>45</v>
      </c>
      <c r="J22" s="146">
        <f>'Step 3 - Current SCHEDULE'!H22</f>
        <v>0.7216289592760181</v>
      </c>
      <c r="K22" s="300">
        <f>'Step 3 - Current SCHEDULE'!I22</f>
        <v>0.7889704565801253</v>
      </c>
      <c r="L22" s="183" t="s">
        <v>45</v>
      </c>
      <c r="M22" s="145">
        <f>'Step 3 - Current SCHEDULE'!K22</f>
        <v>0.5766515837104073</v>
      </c>
      <c r="N22" s="297">
        <f>'Step 3 - Current SCHEDULE'!L22</f>
        <v>0.7889704565801253</v>
      </c>
      <c r="O22" s="183" t="s">
        <v>45</v>
      </c>
      <c r="P22" s="145">
        <f>'Step 3 - Current SCHEDULE'!N22</f>
        <v>0.5049773755656108</v>
      </c>
      <c r="Q22" s="297">
        <f>'Step 3 - Current SCHEDULE'!O22</f>
        <v>0.19358997314234555</v>
      </c>
      <c r="R22" s="183" t="s">
        <v>45</v>
      </c>
      <c r="S22" s="145">
        <f>'Step 3 - Current SCHEDULE'!Q22</f>
        <v>0.5375565610859728</v>
      </c>
      <c r="T22" s="297">
        <f>'Step 3 - Current SCHEDULE'!R22</f>
        <v>0.6757385854968665</v>
      </c>
      <c r="U22" s="183" t="s">
        <v>45</v>
      </c>
      <c r="V22" s="145">
        <f>'Step 3 - Current SCHEDULE'!T22</f>
        <v>0.6483257918552036</v>
      </c>
      <c r="W22" s="297">
        <f>'Step 3 - Current SCHEDULE'!U22</f>
        <v>1.1140555058191581</v>
      </c>
    </row>
    <row r="23" spans="6:23" s="130" customFormat="1" ht="12.75" thickBot="1">
      <c r="F23" s="183" t="s">
        <v>47</v>
      </c>
      <c r="G23" s="146">
        <f>'Step 3 - Current SCHEDULE'!E23</f>
        <v>0.8374926427310181</v>
      </c>
      <c r="H23" s="297">
        <f>'Step 3 - Current SCHEDULE'!F23</f>
        <v>3.611461563840316</v>
      </c>
      <c r="I23" s="183" t="s">
        <v>47</v>
      </c>
      <c r="J23" s="146">
        <f>'Step 3 - Current SCHEDULE'!H23</f>
        <v>1.2307239552678042</v>
      </c>
      <c r="K23" s="300">
        <f>'Step 3 - Current SCHEDULE'!I23</f>
        <v>3.474546354338501</v>
      </c>
      <c r="L23" s="183" t="s">
        <v>47</v>
      </c>
      <c r="M23" s="145">
        <f>'Step 3 - Current SCHEDULE'!K23</f>
        <v>0.6753972925250147</v>
      </c>
      <c r="N23" s="297">
        <f>'Step 3 - Current SCHEDULE'!L23</f>
        <v>2.1157274826789836</v>
      </c>
      <c r="O23" s="183" t="s">
        <v>47</v>
      </c>
      <c r="P23" s="145">
        <f>'Step 3 - Current SCHEDULE'!N23</f>
        <v>0.6964096527369039</v>
      </c>
      <c r="Q23" s="297">
        <f>'Step 3 - Current SCHEDULE'!O23</f>
        <v>2.061478060046189</v>
      </c>
      <c r="R23" s="183" t="s">
        <v>47</v>
      </c>
      <c r="S23" s="145">
        <f>'Step 3 - Current SCHEDULE'!Q23</f>
        <v>0.8104767510300175</v>
      </c>
      <c r="T23" s="297">
        <f>'Step 3 - Current SCHEDULE'!R23</f>
        <v>2.2578093038601117</v>
      </c>
      <c r="U23" s="183" t="s">
        <v>47</v>
      </c>
      <c r="V23" s="145">
        <f>'Step 3 - Current SCHEDULE'!T23</f>
        <v>0.8494997057092406</v>
      </c>
      <c r="W23" s="297">
        <f>'Step 3 - Current SCHEDULE'!U23</f>
        <v>2.138977235235895</v>
      </c>
    </row>
    <row r="24" spans="4:24" s="130" customFormat="1" ht="12.75" thickBot="1">
      <c r="D24" s="184"/>
      <c r="E24" s="184"/>
      <c r="F24" s="183" t="s">
        <v>48</v>
      </c>
      <c r="G24" s="146">
        <f>'Step 3 - Current SCHEDULE'!E24</f>
        <v>14.94516755879145</v>
      </c>
      <c r="H24" s="297">
        <f>'Step 3 - Current SCHEDULE'!F24</f>
        <v>11.87678103337799</v>
      </c>
      <c r="I24" s="183" t="s">
        <v>48</v>
      </c>
      <c r="J24" s="146">
        <f>'Step 3 - Current SCHEDULE'!H24</f>
        <v>20.890344250234662</v>
      </c>
      <c r="K24" s="300">
        <f>'Step 3 - Current SCHEDULE'!I24</f>
        <v>17.45246111725986</v>
      </c>
      <c r="L24" s="183" t="s">
        <v>48</v>
      </c>
      <c r="M24" s="145">
        <f>'Step 3 - Current SCHEDULE'!K24</f>
        <v>17.384533854232735</v>
      </c>
      <c r="N24" s="297">
        <f>'Step 3 - Current SCHEDULE'!L24</f>
        <v>16.094282635288636</v>
      </c>
      <c r="O24" s="183" t="s">
        <v>48</v>
      </c>
      <c r="P24" s="145">
        <f>'Step 3 - Current SCHEDULE'!N24</f>
        <v>14.867925112255515</v>
      </c>
      <c r="Q24" s="297">
        <f>'Step 3 - Current SCHEDULE'!O24</f>
        <v>16.163118191879768</v>
      </c>
      <c r="R24" s="183" t="s">
        <v>48</v>
      </c>
      <c r="S24" s="145">
        <f>'Step 3 - Current SCHEDULE'!Q24</f>
        <v>14.097992338719909</v>
      </c>
      <c r="T24" s="297">
        <f>'Step 3 - Current SCHEDULE'!R24</f>
        <v>14.921430651832003</v>
      </c>
      <c r="U24" s="183" t="s">
        <v>48</v>
      </c>
      <c r="V24" s="145">
        <f>'Step 3 - Current SCHEDULE'!T24</f>
        <v>16.03403688576575</v>
      </c>
      <c r="W24" s="297">
        <f>'Step 3 - Current SCHEDULE'!U24</f>
        <v>14.39192637036174</v>
      </c>
      <c r="X24" s="170"/>
    </row>
    <row r="25" spans="5:24" s="130" customFormat="1" ht="12.75" thickBot="1">
      <c r="E25" s="185"/>
      <c r="F25" s="183" t="s">
        <v>49</v>
      </c>
      <c r="G25" s="146">
        <f>'Step 3 - Current SCHEDULE'!E25</f>
        <v>13.605650789687243</v>
      </c>
      <c r="H25" s="297">
        <f>'Step 3 - Current SCHEDULE'!F25</f>
        <v>7.756262632375189</v>
      </c>
      <c r="I25" s="183" t="s">
        <v>49</v>
      </c>
      <c r="J25" s="146">
        <f>'Step 3 - Current SCHEDULE'!H25</f>
        <v>16.01149759660403</v>
      </c>
      <c r="K25" s="300">
        <f>'Step 3 - Current SCHEDULE'!I25</f>
        <v>14.633282904689862</v>
      </c>
      <c r="L25" s="183" t="s">
        <v>49</v>
      </c>
      <c r="M25" s="145">
        <f>'Step 3 - Current SCHEDULE'!K25</f>
        <v>12.80620013733691</v>
      </c>
      <c r="N25" s="297">
        <f>'Step 3 - Current SCHEDULE'!L25</f>
        <v>16.314553706505293</v>
      </c>
      <c r="O25" s="183" t="s">
        <v>49</v>
      </c>
      <c r="P25" s="145">
        <f>'Step 3 - Current SCHEDULE'!N25</f>
        <v>11.204800549347649</v>
      </c>
      <c r="Q25" s="297">
        <f>'Step 3 - Current SCHEDULE'!O25</f>
        <v>15.447765204236006</v>
      </c>
      <c r="R25" s="183" t="s">
        <v>49</v>
      </c>
      <c r="S25" s="145">
        <f>'Step 3 - Current SCHEDULE'!Q25</f>
        <v>12.006749484986576</v>
      </c>
      <c r="T25" s="297">
        <f>'Step 3 - Current SCHEDULE'!R25</f>
        <v>16.77783721633888</v>
      </c>
      <c r="U25" s="183" t="s">
        <v>49</v>
      </c>
      <c r="V25" s="145">
        <f>'Step 3 - Current SCHEDULE'!T25</f>
        <v>14.405101442037578</v>
      </c>
      <c r="W25" s="297">
        <f>'Step 3 - Current SCHEDULE'!U25</f>
        <v>11.390298335854764</v>
      </c>
      <c r="X25" s="170"/>
    </row>
    <row r="26" spans="4:25" s="130" customFormat="1" ht="12.75" thickBot="1">
      <c r="D26" s="185" t="s">
        <v>186</v>
      </c>
      <c r="F26" s="186" t="s">
        <v>24</v>
      </c>
      <c r="G26" s="146">
        <f>'Step 3 - Current SCHEDULE'!E26</f>
        <v>47.30195436537238</v>
      </c>
      <c r="H26" s="297">
        <f>'Step 3 - Current SCHEDULE'!F26</f>
        <v>43.414868569993835</v>
      </c>
      <c r="I26" s="186" t="s">
        <v>24</v>
      </c>
      <c r="J26" s="136">
        <f>J12+J21+J22+J23+J24+J25</f>
        <v>60.182681984551174</v>
      </c>
      <c r="K26" s="302">
        <f>K12+K21+K22+K23+K24+K25</f>
        <v>60.76296236105571</v>
      </c>
      <c r="L26" s="186" t="s">
        <v>24</v>
      </c>
      <c r="M26" s="136">
        <f>M12+M21+M22+M23+M24+M25</f>
        <v>44.877462595232664</v>
      </c>
      <c r="N26" s="302">
        <f>N12+N21+N22+N23+N24+N25</f>
        <v>51.86600156029455</v>
      </c>
      <c r="O26" s="186" t="s">
        <v>24</v>
      </c>
      <c r="P26" s="136">
        <f>P12+P21+P22+P23+P24+P25</f>
        <v>41.99723875464163</v>
      </c>
      <c r="Q26" s="302">
        <f>Q12+Q21+Q22+Q23+Q24+Q25</f>
        <v>53.64339713843687</v>
      </c>
      <c r="R26" s="186" t="s">
        <v>24</v>
      </c>
      <c r="S26" s="136">
        <f>S12+S21+S22+S23+S24+S25</f>
        <v>42.159311762739</v>
      </c>
      <c r="T26" s="302">
        <f>T12+T21+T22+T23+T24+T25</f>
        <v>51.148953123781</v>
      </c>
      <c r="U26" s="186" t="s">
        <v>24</v>
      </c>
      <c r="V26" s="136">
        <f>V12+V21+V22+V23+V24+V25</f>
        <v>47.821350537463175</v>
      </c>
      <c r="W26" s="304">
        <f>W12+W21+W22+W23+W24+W25</f>
        <v>46.783817246438</v>
      </c>
      <c r="X26" s="469"/>
      <c r="Y26" s="469"/>
    </row>
    <row r="27" spans="4:25" ht="13.5" thickBot="1">
      <c r="D27" s="130" t="str">
        <f>'Step 3 - Current SCHEDULE'!B27</f>
        <v>35-1018</v>
      </c>
      <c r="F27" s="450" t="s">
        <v>12</v>
      </c>
      <c r="G27" s="451"/>
      <c r="H27" s="452"/>
      <c r="I27" s="450" t="s">
        <v>13</v>
      </c>
      <c r="J27" s="451"/>
      <c r="K27" s="452"/>
      <c r="L27" s="450" t="s">
        <v>14</v>
      </c>
      <c r="M27" s="451"/>
      <c r="N27" s="452"/>
      <c r="O27" s="450" t="s">
        <v>15</v>
      </c>
      <c r="P27" s="451"/>
      <c r="Q27" s="452"/>
      <c r="R27" s="450" t="s">
        <v>16</v>
      </c>
      <c r="S27" s="451"/>
      <c r="T27" s="452"/>
      <c r="U27" s="450" t="s">
        <v>17</v>
      </c>
      <c r="V27" s="451"/>
      <c r="W27" s="452"/>
      <c r="X27" s="56"/>
      <c r="Y27" s="56"/>
    </row>
    <row r="28" spans="5:25" ht="13.5" thickBot="1">
      <c r="E28" s="55" t="s">
        <v>107</v>
      </c>
      <c r="F28" s="207" t="str">
        <f>$I$8</f>
        <v>Hrs</v>
      </c>
      <c r="G28" s="208" t="str">
        <f>$J$8</f>
        <v>Start</v>
      </c>
      <c r="H28" s="238" t="s">
        <v>180</v>
      </c>
      <c r="I28" s="207" t="str">
        <f>$I$8</f>
        <v>Hrs</v>
      </c>
      <c r="J28" s="208" t="str">
        <f>$J$8</f>
        <v>Start</v>
      </c>
      <c r="K28" s="238" t="s">
        <v>180</v>
      </c>
      <c r="L28" s="207" t="str">
        <f>$I$8</f>
        <v>Hrs</v>
      </c>
      <c r="M28" s="208" t="str">
        <f>$J$8</f>
        <v>Start</v>
      </c>
      <c r="N28" s="238" t="s">
        <v>180</v>
      </c>
      <c r="O28" s="207" t="str">
        <f>$I$8</f>
        <v>Hrs</v>
      </c>
      <c r="P28" s="208" t="str">
        <f>$J$8</f>
        <v>Start</v>
      </c>
      <c r="Q28" s="238" t="s">
        <v>180</v>
      </c>
      <c r="R28" s="207" t="str">
        <f>$I$8</f>
        <v>Hrs</v>
      </c>
      <c r="S28" s="208" t="str">
        <f>$J$8</f>
        <v>Start</v>
      </c>
      <c r="T28" s="238" t="s">
        <v>180</v>
      </c>
      <c r="U28" s="207" t="str">
        <f>$I$8</f>
        <v>Hrs</v>
      </c>
      <c r="V28" s="208" t="str">
        <f>$J$8</f>
        <v>Start</v>
      </c>
      <c r="W28" s="238" t="s">
        <v>180</v>
      </c>
      <c r="X28" s="470" t="s">
        <v>121</v>
      </c>
      <c r="Y28" s="471"/>
    </row>
    <row r="29" spans="2:25" ht="13.5" thickBot="1">
      <c r="B29" s="278"/>
      <c r="C29" s="98">
        <f>'Step 3 - Current SCHEDULE'!A29</f>
        <v>1</v>
      </c>
      <c r="D29" s="117" t="s">
        <v>217</v>
      </c>
      <c r="E29" s="283"/>
      <c r="F29" s="141">
        <v>0</v>
      </c>
      <c r="G29" s="142">
        <v>0</v>
      </c>
      <c r="H29" s="143">
        <v>0</v>
      </c>
      <c r="I29" s="59">
        <v>0</v>
      </c>
      <c r="J29" s="60">
        <v>0</v>
      </c>
      <c r="K29" s="285">
        <v>0</v>
      </c>
      <c r="L29" s="59">
        <v>0</v>
      </c>
      <c r="M29" s="60">
        <v>0</v>
      </c>
      <c r="N29" s="285">
        <v>0</v>
      </c>
      <c r="O29" s="59">
        <v>0</v>
      </c>
      <c r="P29" s="60">
        <v>0</v>
      </c>
      <c r="Q29" s="285">
        <v>0</v>
      </c>
      <c r="R29" s="59">
        <v>0</v>
      </c>
      <c r="S29" s="60">
        <v>0</v>
      </c>
      <c r="T29" s="285">
        <v>0</v>
      </c>
      <c r="U29" s="59">
        <v>0</v>
      </c>
      <c r="V29" s="60">
        <v>0</v>
      </c>
      <c r="W29" s="285">
        <v>0</v>
      </c>
      <c r="X29" s="448">
        <f aca="true" t="shared" si="0" ref="X29:X58">F29+I29+L29+O29+R29+U29</f>
        <v>0</v>
      </c>
      <c r="Y29" s="449"/>
    </row>
    <row r="30" spans="2:25" ht="13.5" thickBot="1">
      <c r="B30" s="278"/>
      <c r="C30" s="98">
        <f>'Step 3 - Current SCHEDULE'!A30</f>
        <v>2</v>
      </c>
      <c r="D30" s="117" t="s">
        <v>188</v>
      </c>
      <c r="E30" s="283"/>
      <c r="F30" s="59">
        <v>0</v>
      </c>
      <c r="G30" s="60">
        <v>0</v>
      </c>
      <c r="H30" s="285">
        <v>0</v>
      </c>
      <c r="I30" s="59">
        <v>0</v>
      </c>
      <c r="J30" s="60">
        <v>0</v>
      </c>
      <c r="K30" s="285">
        <v>0</v>
      </c>
      <c r="L30" s="59">
        <v>0</v>
      </c>
      <c r="M30" s="60">
        <v>0</v>
      </c>
      <c r="N30" s="285">
        <v>0</v>
      </c>
      <c r="O30" s="59">
        <v>0</v>
      </c>
      <c r="P30" s="60">
        <v>0</v>
      </c>
      <c r="Q30" s="285">
        <v>0</v>
      </c>
      <c r="R30" s="59">
        <v>0</v>
      </c>
      <c r="S30" s="60">
        <v>0</v>
      </c>
      <c r="T30" s="285">
        <v>0</v>
      </c>
      <c r="U30" s="59">
        <v>0</v>
      </c>
      <c r="V30" s="60">
        <v>0</v>
      </c>
      <c r="W30" s="285">
        <v>0</v>
      </c>
      <c r="X30" s="448">
        <f t="shared" si="0"/>
        <v>0</v>
      </c>
      <c r="Y30" s="449"/>
    </row>
    <row r="31" spans="2:25" ht="13.5" thickBot="1">
      <c r="B31" s="278"/>
      <c r="C31" s="98">
        <f>'Step 3 - Current SCHEDULE'!A31</f>
        <v>3</v>
      </c>
      <c r="D31" s="117" t="s">
        <v>189</v>
      </c>
      <c r="E31" s="283"/>
      <c r="F31" s="59">
        <v>0</v>
      </c>
      <c r="G31" s="60">
        <v>0</v>
      </c>
      <c r="H31" s="285">
        <v>0</v>
      </c>
      <c r="I31" s="59">
        <v>0</v>
      </c>
      <c r="J31" s="60">
        <v>0</v>
      </c>
      <c r="K31" s="285">
        <v>0</v>
      </c>
      <c r="L31" s="59">
        <v>0</v>
      </c>
      <c r="M31" s="60">
        <v>0</v>
      </c>
      <c r="N31" s="285">
        <v>0</v>
      </c>
      <c r="O31" s="59">
        <v>0</v>
      </c>
      <c r="P31" s="60">
        <v>0</v>
      </c>
      <c r="Q31" s="285">
        <v>0</v>
      </c>
      <c r="R31" s="59">
        <v>0</v>
      </c>
      <c r="S31" s="60">
        <v>0</v>
      </c>
      <c r="T31" s="285">
        <v>0</v>
      </c>
      <c r="U31" s="59">
        <v>0</v>
      </c>
      <c r="V31" s="60">
        <v>0</v>
      </c>
      <c r="W31" s="285">
        <v>0</v>
      </c>
      <c r="X31" s="448">
        <f t="shared" si="0"/>
        <v>0</v>
      </c>
      <c r="Y31" s="449"/>
    </row>
    <row r="32" spans="2:25" ht="13.5" thickBot="1">
      <c r="B32" s="278"/>
      <c r="C32" s="98">
        <f>'Step 3 - Current SCHEDULE'!A32</f>
        <v>4</v>
      </c>
      <c r="D32" s="117" t="s">
        <v>190</v>
      </c>
      <c r="E32" s="283"/>
      <c r="F32" s="59">
        <v>0</v>
      </c>
      <c r="G32" s="60">
        <v>0</v>
      </c>
      <c r="H32" s="285">
        <v>0</v>
      </c>
      <c r="I32" s="59">
        <v>0</v>
      </c>
      <c r="J32" s="60">
        <v>0</v>
      </c>
      <c r="K32" s="285">
        <v>0</v>
      </c>
      <c r="L32" s="59">
        <v>0</v>
      </c>
      <c r="M32" s="60">
        <v>0</v>
      </c>
      <c r="N32" s="285">
        <v>0</v>
      </c>
      <c r="O32" s="59">
        <v>0</v>
      </c>
      <c r="P32" s="60">
        <v>0</v>
      </c>
      <c r="Q32" s="285">
        <v>0</v>
      </c>
      <c r="R32" s="59">
        <v>0</v>
      </c>
      <c r="S32" s="60">
        <v>0</v>
      </c>
      <c r="T32" s="285">
        <v>0</v>
      </c>
      <c r="U32" s="59">
        <v>0</v>
      </c>
      <c r="V32" s="60">
        <v>0</v>
      </c>
      <c r="W32" s="285">
        <v>0</v>
      </c>
      <c r="X32" s="448">
        <f t="shared" si="0"/>
        <v>0</v>
      </c>
      <c r="Y32" s="449"/>
    </row>
    <row r="33" spans="2:25" ht="13.5" thickBot="1">
      <c r="B33" s="278"/>
      <c r="C33" s="98">
        <f>'Step 3 - Current SCHEDULE'!A33</f>
        <v>5</v>
      </c>
      <c r="D33" s="117" t="s">
        <v>191</v>
      </c>
      <c r="E33" s="283"/>
      <c r="F33" s="59">
        <v>0</v>
      </c>
      <c r="G33" s="60">
        <v>0</v>
      </c>
      <c r="H33" s="285">
        <v>0</v>
      </c>
      <c r="I33" s="59">
        <v>0</v>
      </c>
      <c r="J33" s="60">
        <v>0</v>
      </c>
      <c r="K33" s="285">
        <v>0</v>
      </c>
      <c r="L33" s="59">
        <v>0</v>
      </c>
      <c r="M33" s="60">
        <v>0</v>
      </c>
      <c r="N33" s="285">
        <v>0</v>
      </c>
      <c r="O33" s="59">
        <v>0</v>
      </c>
      <c r="P33" s="60">
        <v>0</v>
      </c>
      <c r="Q33" s="285">
        <v>0</v>
      </c>
      <c r="R33" s="59">
        <v>0</v>
      </c>
      <c r="S33" s="60">
        <v>0</v>
      </c>
      <c r="T33" s="285">
        <v>0</v>
      </c>
      <c r="U33" s="59">
        <v>0</v>
      </c>
      <c r="V33" s="60">
        <v>0</v>
      </c>
      <c r="W33" s="285">
        <v>0</v>
      </c>
      <c r="X33" s="448">
        <f t="shared" si="0"/>
        <v>0</v>
      </c>
      <c r="Y33" s="449"/>
    </row>
    <row r="34" spans="2:25" ht="13.5" thickBot="1">
      <c r="B34" s="277"/>
      <c r="C34" s="98">
        <f>'Step 3 - Current SCHEDULE'!A34</f>
        <v>6</v>
      </c>
      <c r="D34" s="117" t="s">
        <v>192</v>
      </c>
      <c r="E34" s="283"/>
      <c r="F34" s="59">
        <v>0</v>
      </c>
      <c r="G34" s="60">
        <v>0</v>
      </c>
      <c r="H34" s="285">
        <v>0</v>
      </c>
      <c r="I34" s="59">
        <v>0</v>
      </c>
      <c r="J34" s="60">
        <v>0</v>
      </c>
      <c r="K34" s="285">
        <v>0</v>
      </c>
      <c r="L34" s="59">
        <v>0</v>
      </c>
      <c r="M34" s="60">
        <v>0</v>
      </c>
      <c r="N34" s="285">
        <v>0</v>
      </c>
      <c r="O34" s="59">
        <v>0</v>
      </c>
      <c r="P34" s="60">
        <v>0</v>
      </c>
      <c r="Q34" s="285">
        <v>0</v>
      </c>
      <c r="R34" s="59">
        <v>0</v>
      </c>
      <c r="S34" s="60">
        <v>0</v>
      </c>
      <c r="T34" s="285">
        <v>0</v>
      </c>
      <c r="U34" s="59">
        <v>0</v>
      </c>
      <c r="V34" s="60">
        <v>0</v>
      </c>
      <c r="W34" s="285">
        <v>0</v>
      </c>
      <c r="X34" s="448">
        <f t="shared" si="0"/>
        <v>0</v>
      </c>
      <c r="Y34" s="449"/>
    </row>
    <row r="35" spans="2:25" ht="13.5" thickBot="1">
      <c r="B35" s="278"/>
      <c r="C35" s="98">
        <f>'Step 3 - Current SCHEDULE'!A35</f>
        <v>7</v>
      </c>
      <c r="D35" s="117" t="s">
        <v>193</v>
      </c>
      <c r="E35" s="283"/>
      <c r="F35" s="59">
        <v>0</v>
      </c>
      <c r="G35" s="60">
        <v>0</v>
      </c>
      <c r="H35" s="285">
        <v>0</v>
      </c>
      <c r="I35" s="59">
        <v>0</v>
      </c>
      <c r="J35" s="60">
        <v>0</v>
      </c>
      <c r="K35" s="285">
        <v>0</v>
      </c>
      <c r="L35" s="59">
        <v>0</v>
      </c>
      <c r="M35" s="60">
        <v>0</v>
      </c>
      <c r="N35" s="285">
        <v>0</v>
      </c>
      <c r="O35" s="59">
        <v>0</v>
      </c>
      <c r="P35" s="60">
        <v>0</v>
      </c>
      <c r="Q35" s="285">
        <v>0</v>
      </c>
      <c r="R35" s="59">
        <v>0</v>
      </c>
      <c r="S35" s="60">
        <v>0</v>
      </c>
      <c r="T35" s="285">
        <v>0</v>
      </c>
      <c r="U35" s="59">
        <v>0</v>
      </c>
      <c r="V35" s="60">
        <v>0</v>
      </c>
      <c r="W35" s="285">
        <v>0</v>
      </c>
      <c r="X35" s="448">
        <f t="shared" si="0"/>
        <v>0</v>
      </c>
      <c r="Y35" s="449"/>
    </row>
    <row r="36" spans="2:25" ht="13.5" thickBot="1">
      <c r="B36" s="278"/>
      <c r="C36" s="98">
        <f>'Step 3 - Current SCHEDULE'!A36</f>
        <v>8</v>
      </c>
      <c r="D36" s="117" t="s">
        <v>194</v>
      </c>
      <c r="E36" s="283"/>
      <c r="F36" s="59">
        <v>0</v>
      </c>
      <c r="G36" s="60">
        <v>0</v>
      </c>
      <c r="H36" s="285">
        <v>0</v>
      </c>
      <c r="I36" s="59">
        <v>0</v>
      </c>
      <c r="J36" s="60">
        <v>0</v>
      </c>
      <c r="K36" s="285">
        <v>0</v>
      </c>
      <c r="L36" s="59">
        <v>0</v>
      </c>
      <c r="M36" s="60">
        <v>0</v>
      </c>
      <c r="N36" s="285">
        <v>0</v>
      </c>
      <c r="O36" s="59">
        <v>0</v>
      </c>
      <c r="P36" s="60">
        <v>0</v>
      </c>
      <c r="Q36" s="285">
        <v>0</v>
      </c>
      <c r="R36" s="59">
        <v>0</v>
      </c>
      <c r="S36" s="60">
        <v>0</v>
      </c>
      <c r="T36" s="285">
        <v>0</v>
      </c>
      <c r="U36" s="59">
        <v>0</v>
      </c>
      <c r="V36" s="60">
        <v>0</v>
      </c>
      <c r="W36" s="285">
        <v>0</v>
      </c>
      <c r="X36" s="448">
        <f t="shared" si="0"/>
        <v>0</v>
      </c>
      <c r="Y36" s="449"/>
    </row>
    <row r="37" spans="2:25" ht="13.5" thickBot="1">
      <c r="B37" s="278"/>
      <c r="C37" s="98">
        <f>'Step 3 - Current SCHEDULE'!A37</f>
        <v>9</v>
      </c>
      <c r="D37" s="117" t="s">
        <v>195</v>
      </c>
      <c r="E37" s="283"/>
      <c r="F37" s="59">
        <v>0</v>
      </c>
      <c r="G37" s="60">
        <v>0</v>
      </c>
      <c r="H37" s="285">
        <v>0</v>
      </c>
      <c r="I37" s="59">
        <v>0</v>
      </c>
      <c r="J37" s="60">
        <v>0</v>
      </c>
      <c r="K37" s="285">
        <v>0</v>
      </c>
      <c r="L37" s="59">
        <v>0</v>
      </c>
      <c r="M37" s="60">
        <v>0</v>
      </c>
      <c r="N37" s="285">
        <v>0</v>
      </c>
      <c r="O37" s="59">
        <v>0</v>
      </c>
      <c r="P37" s="60">
        <v>0</v>
      </c>
      <c r="Q37" s="285">
        <v>0</v>
      </c>
      <c r="R37" s="59">
        <v>0</v>
      </c>
      <c r="S37" s="60">
        <v>0</v>
      </c>
      <c r="T37" s="285">
        <v>0</v>
      </c>
      <c r="U37" s="59">
        <v>0</v>
      </c>
      <c r="V37" s="60">
        <v>0</v>
      </c>
      <c r="W37" s="285">
        <v>0</v>
      </c>
      <c r="X37" s="448">
        <f t="shared" si="0"/>
        <v>0</v>
      </c>
      <c r="Y37" s="449"/>
    </row>
    <row r="38" spans="2:25" ht="13.5" thickBot="1">
      <c r="B38" s="278"/>
      <c r="C38" s="98">
        <f>'Step 3 - Current SCHEDULE'!A38</f>
        <v>10</v>
      </c>
      <c r="D38" s="117" t="s">
        <v>196</v>
      </c>
      <c r="E38" s="283"/>
      <c r="F38" s="59">
        <v>0</v>
      </c>
      <c r="G38" s="60">
        <v>0</v>
      </c>
      <c r="H38" s="285">
        <v>0</v>
      </c>
      <c r="I38" s="59">
        <v>0</v>
      </c>
      <c r="J38" s="60">
        <v>0</v>
      </c>
      <c r="K38" s="285">
        <v>0</v>
      </c>
      <c r="L38" s="59">
        <v>0</v>
      </c>
      <c r="M38" s="60">
        <v>0</v>
      </c>
      <c r="N38" s="285">
        <v>0</v>
      </c>
      <c r="O38" s="59">
        <v>0</v>
      </c>
      <c r="P38" s="60">
        <v>0</v>
      </c>
      <c r="Q38" s="285">
        <v>0</v>
      </c>
      <c r="R38" s="59">
        <v>0</v>
      </c>
      <c r="S38" s="60">
        <v>0</v>
      </c>
      <c r="T38" s="285">
        <v>0</v>
      </c>
      <c r="U38" s="59">
        <v>0</v>
      </c>
      <c r="V38" s="60">
        <v>0</v>
      </c>
      <c r="W38" s="285">
        <v>0</v>
      </c>
      <c r="X38" s="448">
        <f t="shared" si="0"/>
        <v>0</v>
      </c>
      <c r="Y38" s="449"/>
    </row>
    <row r="39" spans="2:25" ht="13.5" thickBot="1">
      <c r="B39" s="278"/>
      <c r="C39" s="98">
        <f>'Step 3 - Current SCHEDULE'!A39</f>
        <v>11</v>
      </c>
      <c r="D39" s="117" t="s">
        <v>197</v>
      </c>
      <c r="E39" s="283"/>
      <c r="F39" s="59">
        <v>0</v>
      </c>
      <c r="G39" s="60">
        <v>0</v>
      </c>
      <c r="H39" s="285">
        <v>0</v>
      </c>
      <c r="I39" s="59">
        <v>0</v>
      </c>
      <c r="J39" s="60">
        <v>0</v>
      </c>
      <c r="K39" s="285">
        <v>0</v>
      </c>
      <c r="L39" s="59">
        <v>0</v>
      </c>
      <c r="M39" s="60">
        <v>0</v>
      </c>
      <c r="N39" s="285">
        <v>0</v>
      </c>
      <c r="O39" s="59">
        <v>0</v>
      </c>
      <c r="P39" s="60">
        <v>0</v>
      </c>
      <c r="Q39" s="285">
        <v>0</v>
      </c>
      <c r="R39" s="59">
        <v>0</v>
      </c>
      <c r="S39" s="60">
        <v>0</v>
      </c>
      <c r="T39" s="285">
        <v>0</v>
      </c>
      <c r="U39" s="59">
        <v>0</v>
      </c>
      <c r="V39" s="60">
        <v>0</v>
      </c>
      <c r="W39" s="285">
        <v>0</v>
      </c>
      <c r="X39" s="448">
        <f t="shared" si="0"/>
        <v>0</v>
      </c>
      <c r="Y39" s="449"/>
    </row>
    <row r="40" spans="2:25" ht="13.5" thickBot="1">
      <c r="B40" s="278"/>
      <c r="C40" s="98">
        <f>'Step 3 - Current SCHEDULE'!A40</f>
        <v>12</v>
      </c>
      <c r="D40" s="117" t="s">
        <v>198</v>
      </c>
      <c r="E40" s="283"/>
      <c r="F40" s="59">
        <v>0</v>
      </c>
      <c r="G40" s="60">
        <v>0</v>
      </c>
      <c r="H40" s="285">
        <v>0</v>
      </c>
      <c r="I40" s="59">
        <v>0</v>
      </c>
      <c r="J40" s="60">
        <v>0</v>
      </c>
      <c r="K40" s="285">
        <v>0</v>
      </c>
      <c r="L40" s="59">
        <v>0</v>
      </c>
      <c r="M40" s="60">
        <v>0</v>
      </c>
      <c r="N40" s="285">
        <v>0</v>
      </c>
      <c r="O40" s="59">
        <v>0</v>
      </c>
      <c r="P40" s="60">
        <v>0</v>
      </c>
      <c r="Q40" s="285">
        <v>0</v>
      </c>
      <c r="R40" s="59">
        <v>0</v>
      </c>
      <c r="S40" s="60">
        <v>0</v>
      </c>
      <c r="T40" s="285">
        <v>0</v>
      </c>
      <c r="U40" s="59">
        <v>0</v>
      </c>
      <c r="V40" s="60">
        <v>0</v>
      </c>
      <c r="W40" s="285">
        <v>0</v>
      </c>
      <c r="X40" s="448">
        <f t="shared" si="0"/>
        <v>0</v>
      </c>
      <c r="Y40" s="449"/>
    </row>
    <row r="41" spans="2:25" ht="13.5" thickBot="1">
      <c r="B41" s="278"/>
      <c r="C41" s="98">
        <f>'Step 3 - Current SCHEDULE'!A41</f>
        <v>13</v>
      </c>
      <c r="D41" s="117" t="s">
        <v>199</v>
      </c>
      <c r="E41" s="283"/>
      <c r="F41" s="59">
        <v>0</v>
      </c>
      <c r="G41" s="60">
        <v>0</v>
      </c>
      <c r="H41" s="285">
        <v>0</v>
      </c>
      <c r="I41" s="59">
        <v>0</v>
      </c>
      <c r="J41" s="60">
        <v>0</v>
      </c>
      <c r="K41" s="285">
        <v>0</v>
      </c>
      <c r="L41" s="59">
        <v>0</v>
      </c>
      <c r="M41" s="60">
        <v>0</v>
      </c>
      <c r="N41" s="285">
        <v>0</v>
      </c>
      <c r="O41" s="59">
        <v>0</v>
      </c>
      <c r="P41" s="60">
        <v>0</v>
      </c>
      <c r="Q41" s="285">
        <v>0</v>
      </c>
      <c r="R41" s="59">
        <v>0</v>
      </c>
      <c r="S41" s="60">
        <v>0</v>
      </c>
      <c r="T41" s="285">
        <v>0</v>
      </c>
      <c r="U41" s="59">
        <v>0</v>
      </c>
      <c r="V41" s="60">
        <v>0</v>
      </c>
      <c r="W41" s="285">
        <v>0</v>
      </c>
      <c r="X41" s="448">
        <f t="shared" si="0"/>
        <v>0</v>
      </c>
      <c r="Y41" s="449"/>
    </row>
    <row r="42" spans="2:25" ht="13.5" thickBot="1">
      <c r="B42" s="278"/>
      <c r="C42" s="98">
        <f>'Step 3 - Current SCHEDULE'!A42</f>
        <v>14</v>
      </c>
      <c r="D42" s="117" t="s">
        <v>200</v>
      </c>
      <c r="E42" s="283"/>
      <c r="F42" s="59">
        <v>0</v>
      </c>
      <c r="G42" s="60">
        <v>0</v>
      </c>
      <c r="H42" s="285">
        <v>0</v>
      </c>
      <c r="I42" s="59">
        <v>0</v>
      </c>
      <c r="J42" s="60">
        <v>0</v>
      </c>
      <c r="K42" s="285">
        <v>0</v>
      </c>
      <c r="L42" s="59">
        <v>0</v>
      </c>
      <c r="M42" s="60">
        <v>0</v>
      </c>
      <c r="N42" s="285">
        <v>0</v>
      </c>
      <c r="O42" s="59">
        <v>0</v>
      </c>
      <c r="P42" s="60">
        <v>0</v>
      </c>
      <c r="Q42" s="285">
        <v>0</v>
      </c>
      <c r="R42" s="59">
        <v>0</v>
      </c>
      <c r="S42" s="60">
        <v>0</v>
      </c>
      <c r="T42" s="285">
        <v>0</v>
      </c>
      <c r="U42" s="59">
        <v>0</v>
      </c>
      <c r="V42" s="60">
        <v>0</v>
      </c>
      <c r="W42" s="285">
        <v>0</v>
      </c>
      <c r="X42" s="448">
        <f t="shared" si="0"/>
        <v>0</v>
      </c>
      <c r="Y42" s="449"/>
    </row>
    <row r="43" spans="2:25" ht="13.5" thickBot="1">
      <c r="B43" s="278"/>
      <c r="C43" s="98">
        <f>'Step 3 - Current SCHEDULE'!A43</f>
        <v>15</v>
      </c>
      <c r="D43" s="117" t="s">
        <v>201</v>
      </c>
      <c r="E43" s="283"/>
      <c r="F43" s="59">
        <v>0</v>
      </c>
      <c r="G43" s="60">
        <v>0</v>
      </c>
      <c r="H43" s="285">
        <v>0</v>
      </c>
      <c r="I43" s="59">
        <v>0</v>
      </c>
      <c r="J43" s="60">
        <v>0</v>
      </c>
      <c r="K43" s="285">
        <v>0</v>
      </c>
      <c r="L43" s="59">
        <v>0</v>
      </c>
      <c r="M43" s="60">
        <v>0</v>
      </c>
      <c r="N43" s="285">
        <v>0</v>
      </c>
      <c r="O43" s="59">
        <v>0</v>
      </c>
      <c r="P43" s="60">
        <v>0</v>
      </c>
      <c r="Q43" s="285">
        <v>0</v>
      </c>
      <c r="R43" s="59">
        <v>0</v>
      </c>
      <c r="S43" s="60">
        <v>0</v>
      </c>
      <c r="T43" s="285">
        <v>0</v>
      </c>
      <c r="U43" s="59">
        <v>0</v>
      </c>
      <c r="V43" s="60">
        <v>0</v>
      </c>
      <c r="W43" s="285">
        <v>0</v>
      </c>
      <c r="X43" s="448">
        <f t="shared" si="0"/>
        <v>0</v>
      </c>
      <c r="Y43" s="449"/>
    </row>
    <row r="44" spans="2:25" ht="13.5" thickBot="1">
      <c r="B44" s="278"/>
      <c r="C44" s="98">
        <f>'Step 3 - Current SCHEDULE'!A44</f>
        <v>16</v>
      </c>
      <c r="D44" s="117" t="s">
        <v>202</v>
      </c>
      <c r="E44" s="283"/>
      <c r="F44" s="59">
        <v>0</v>
      </c>
      <c r="G44" s="60">
        <v>0</v>
      </c>
      <c r="H44" s="285">
        <v>0</v>
      </c>
      <c r="I44" s="59">
        <v>0</v>
      </c>
      <c r="J44" s="60">
        <v>0</v>
      </c>
      <c r="K44" s="285">
        <v>0</v>
      </c>
      <c r="L44" s="59">
        <v>0</v>
      </c>
      <c r="M44" s="60">
        <v>0</v>
      </c>
      <c r="N44" s="285">
        <v>0</v>
      </c>
      <c r="O44" s="59">
        <v>0</v>
      </c>
      <c r="P44" s="60">
        <v>0</v>
      </c>
      <c r="Q44" s="285">
        <v>0</v>
      </c>
      <c r="R44" s="59">
        <v>0</v>
      </c>
      <c r="S44" s="60">
        <v>0</v>
      </c>
      <c r="T44" s="285">
        <v>0</v>
      </c>
      <c r="U44" s="59">
        <v>0</v>
      </c>
      <c r="V44" s="60">
        <v>0</v>
      </c>
      <c r="W44" s="285">
        <v>0</v>
      </c>
      <c r="X44" s="448">
        <f t="shared" si="0"/>
        <v>0</v>
      </c>
      <c r="Y44" s="449"/>
    </row>
    <row r="45" spans="2:25" ht="13.5" thickBot="1">
      <c r="B45" s="278"/>
      <c r="C45" s="98">
        <f>'Step 3 - Current SCHEDULE'!A45</f>
        <v>17</v>
      </c>
      <c r="D45" s="117" t="s">
        <v>203</v>
      </c>
      <c r="E45" s="283"/>
      <c r="F45" s="59">
        <v>0</v>
      </c>
      <c r="G45" s="60">
        <v>0</v>
      </c>
      <c r="H45" s="285">
        <v>0</v>
      </c>
      <c r="I45" s="59">
        <v>0</v>
      </c>
      <c r="J45" s="60">
        <v>0</v>
      </c>
      <c r="K45" s="285">
        <v>0</v>
      </c>
      <c r="L45" s="59">
        <v>0</v>
      </c>
      <c r="M45" s="60">
        <v>0</v>
      </c>
      <c r="N45" s="285">
        <v>0</v>
      </c>
      <c r="O45" s="59">
        <v>0</v>
      </c>
      <c r="P45" s="60">
        <v>0</v>
      </c>
      <c r="Q45" s="285">
        <v>0</v>
      </c>
      <c r="R45" s="59">
        <v>0</v>
      </c>
      <c r="S45" s="60">
        <v>0</v>
      </c>
      <c r="T45" s="285">
        <v>0</v>
      </c>
      <c r="U45" s="59">
        <v>0</v>
      </c>
      <c r="V45" s="60">
        <v>0</v>
      </c>
      <c r="W45" s="285">
        <v>0</v>
      </c>
      <c r="X45" s="448">
        <f t="shared" si="0"/>
        <v>0</v>
      </c>
      <c r="Y45" s="449"/>
    </row>
    <row r="46" spans="2:25" ht="13.5" thickBot="1">
      <c r="B46" s="278"/>
      <c r="C46" s="98">
        <f>'Step 3 - Current SCHEDULE'!A46</f>
        <v>18</v>
      </c>
      <c r="D46" s="117" t="s">
        <v>204</v>
      </c>
      <c r="E46" s="283"/>
      <c r="F46" s="59">
        <v>0</v>
      </c>
      <c r="G46" s="60">
        <v>0</v>
      </c>
      <c r="H46" s="285">
        <v>0</v>
      </c>
      <c r="I46" s="59">
        <v>0</v>
      </c>
      <c r="J46" s="60">
        <v>0</v>
      </c>
      <c r="K46" s="285">
        <v>0</v>
      </c>
      <c r="L46" s="59">
        <v>0</v>
      </c>
      <c r="M46" s="60">
        <v>0</v>
      </c>
      <c r="N46" s="285">
        <v>0</v>
      </c>
      <c r="O46" s="59">
        <v>0</v>
      </c>
      <c r="P46" s="60">
        <v>0</v>
      </c>
      <c r="Q46" s="285">
        <v>0</v>
      </c>
      <c r="R46" s="59">
        <v>0</v>
      </c>
      <c r="S46" s="60">
        <v>0</v>
      </c>
      <c r="T46" s="285">
        <v>0</v>
      </c>
      <c r="U46" s="59">
        <v>0</v>
      </c>
      <c r="V46" s="60">
        <v>0</v>
      </c>
      <c r="W46" s="285">
        <v>0</v>
      </c>
      <c r="X46" s="448">
        <f t="shared" si="0"/>
        <v>0</v>
      </c>
      <c r="Y46" s="449"/>
    </row>
    <row r="47" spans="2:25" ht="13.5" thickBot="1">
      <c r="B47" s="278"/>
      <c r="C47" s="98">
        <f>'Step 3 - Current SCHEDULE'!A47</f>
        <v>19</v>
      </c>
      <c r="D47" s="117" t="s">
        <v>205</v>
      </c>
      <c r="E47" s="283"/>
      <c r="F47" s="59">
        <v>0</v>
      </c>
      <c r="G47" s="60">
        <v>0</v>
      </c>
      <c r="H47" s="285">
        <v>0</v>
      </c>
      <c r="I47" s="59">
        <v>0</v>
      </c>
      <c r="J47" s="60">
        <v>0</v>
      </c>
      <c r="K47" s="285">
        <v>0</v>
      </c>
      <c r="L47" s="59">
        <v>0</v>
      </c>
      <c r="M47" s="60">
        <v>0</v>
      </c>
      <c r="N47" s="285">
        <v>0</v>
      </c>
      <c r="O47" s="59">
        <v>0</v>
      </c>
      <c r="P47" s="60">
        <v>0</v>
      </c>
      <c r="Q47" s="285">
        <v>0</v>
      </c>
      <c r="R47" s="59">
        <v>0</v>
      </c>
      <c r="S47" s="60">
        <v>0</v>
      </c>
      <c r="T47" s="285">
        <v>0</v>
      </c>
      <c r="U47" s="59">
        <v>0</v>
      </c>
      <c r="V47" s="60">
        <v>0</v>
      </c>
      <c r="W47" s="285">
        <v>0</v>
      </c>
      <c r="X47" s="448">
        <f t="shared" si="0"/>
        <v>0</v>
      </c>
      <c r="Y47" s="449"/>
    </row>
    <row r="48" spans="2:25" ht="13.5" thickBot="1">
      <c r="B48" s="278"/>
      <c r="C48" s="98">
        <f>'Step 3 - Current SCHEDULE'!A48</f>
        <v>20</v>
      </c>
      <c r="D48" s="117" t="s">
        <v>206</v>
      </c>
      <c r="E48" s="283"/>
      <c r="F48" s="59">
        <v>0</v>
      </c>
      <c r="G48" s="60">
        <v>0</v>
      </c>
      <c r="H48" s="285">
        <v>0</v>
      </c>
      <c r="I48" s="59">
        <v>0</v>
      </c>
      <c r="J48" s="60">
        <v>0</v>
      </c>
      <c r="K48" s="285">
        <v>0</v>
      </c>
      <c r="L48" s="59">
        <v>0</v>
      </c>
      <c r="M48" s="60">
        <v>0</v>
      </c>
      <c r="N48" s="285">
        <v>0</v>
      </c>
      <c r="O48" s="59">
        <v>0</v>
      </c>
      <c r="P48" s="60">
        <v>0</v>
      </c>
      <c r="Q48" s="285">
        <v>0</v>
      </c>
      <c r="R48" s="59">
        <v>0</v>
      </c>
      <c r="S48" s="60">
        <v>0</v>
      </c>
      <c r="T48" s="285">
        <v>0</v>
      </c>
      <c r="U48" s="59">
        <v>0</v>
      </c>
      <c r="V48" s="60">
        <v>0</v>
      </c>
      <c r="W48" s="285">
        <v>0</v>
      </c>
      <c r="X48" s="448">
        <f>F48+I48+L48+O48+R48+U48</f>
        <v>0</v>
      </c>
      <c r="Y48" s="449"/>
    </row>
    <row r="49" spans="2:25" ht="13.5" thickBot="1">
      <c r="B49" s="278"/>
      <c r="C49" s="98">
        <f>'Step 3 - Current SCHEDULE'!A49</f>
        <v>21</v>
      </c>
      <c r="D49" s="117" t="s">
        <v>207</v>
      </c>
      <c r="E49" s="283"/>
      <c r="F49" s="59">
        <v>0</v>
      </c>
      <c r="G49" s="60">
        <v>0</v>
      </c>
      <c r="H49" s="285">
        <v>0</v>
      </c>
      <c r="I49" s="59">
        <v>0</v>
      </c>
      <c r="J49" s="60">
        <v>0</v>
      </c>
      <c r="K49" s="285">
        <v>0</v>
      </c>
      <c r="L49" s="59">
        <v>0</v>
      </c>
      <c r="M49" s="60">
        <v>0</v>
      </c>
      <c r="N49" s="285">
        <v>0</v>
      </c>
      <c r="O49" s="59">
        <v>0</v>
      </c>
      <c r="P49" s="60">
        <v>0</v>
      </c>
      <c r="Q49" s="285">
        <v>0</v>
      </c>
      <c r="R49" s="59">
        <v>0</v>
      </c>
      <c r="S49" s="60">
        <v>0</v>
      </c>
      <c r="T49" s="285">
        <v>0</v>
      </c>
      <c r="U49" s="59">
        <v>0</v>
      </c>
      <c r="V49" s="60">
        <v>0</v>
      </c>
      <c r="W49" s="285">
        <v>0</v>
      </c>
      <c r="X49" s="448">
        <f t="shared" si="0"/>
        <v>0</v>
      </c>
      <c r="Y49" s="449"/>
    </row>
    <row r="50" spans="2:25" ht="13.5" thickBot="1">
      <c r="B50" s="278"/>
      <c r="C50" s="98">
        <f>'Step 3 - Current SCHEDULE'!A50</f>
        <v>22</v>
      </c>
      <c r="D50" s="117" t="s">
        <v>208</v>
      </c>
      <c r="E50" s="283"/>
      <c r="F50" s="59">
        <v>0</v>
      </c>
      <c r="G50" s="60">
        <v>0</v>
      </c>
      <c r="H50" s="285">
        <v>0</v>
      </c>
      <c r="I50" s="59">
        <v>0</v>
      </c>
      <c r="J50" s="60">
        <v>0</v>
      </c>
      <c r="K50" s="285">
        <v>0</v>
      </c>
      <c r="L50" s="59">
        <v>0</v>
      </c>
      <c r="M50" s="60">
        <v>0</v>
      </c>
      <c r="N50" s="285">
        <v>0</v>
      </c>
      <c r="O50" s="59">
        <v>0</v>
      </c>
      <c r="P50" s="60">
        <v>0</v>
      </c>
      <c r="Q50" s="285">
        <v>0</v>
      </c>
      <c r="R50" s="59">
        <v>0</v>
      </c>
      <c r="S50" s="60">
        <v>0</v>
      </c>
      <c r="T50" s="285">
        <v>0</v>
      </c>
      <c r="U50" s="59">
        <v>0</v>
      </c>
      <c r="V50" s="60">
        <v>0</v>
      </c>
      <c r="W50" s="285">
        <v>0</v>
      </c>
      <c r="X50" s="448">
        <f t="shared" si="0"/>
        <v>0</v>
      </c>
      <c r="Y50" s="449"/>
    </row>
    <row r="51" spans="2:25" ht="13.5" thickBot="1">
      <c r="B51" s="278"/>
      <c r="C51" s="98">
        <f>'Step 3 - Current SCHEDULE'!A51</f>
        <v>23</v>
      </c>
      <c r="D51" s="117" t="s">
        <v>209</v>
      </c>
      <c r="E51" s="283"/>
      <c r="F51" s="59">
        <v>0</v>
      </c>
      <c r="G51" s="60">
        <v>0</v>
      </c>
      <c r="H51" s="285">
        <v>0</v>
      </c>
      <c r="I51" s="59">
        <v>0</v>
      </c>
      <c r="J51" s="60">
        <v>0</v>
      </c>
      <c r="K51" s="285">
        <v>0</v>
      </c>
      <c r="L51" s="59">
        <v>0</v>
      </c>
      <c r="M51" s="60">
        <v>0</v>
      </c>
      <c r="N51" s="285">
        <v>0</v>
      </c>
      <c r="O51" s="59">
        <v>0</v>
      </c>
      <c r="P51" s="60">
        <v>0</v>
      </c>
      <c r="Q51" s="285">
        <v>0</v>
      </c>
      <c r="R51" s="59">
        <v>0</v>
      </c>
      <c r="S51" s="60">
        <v>0</v>
      </c>
      <c r="T51" s="285">
        <v>0</v>
      </c>
      <c r="U51" s="59">
        <v>0</v>
      </c>
      <c r="V51" s="60">
        <v>0</v>
      </c>
      <c r="W51" s="285">
        <v>0</v>
      </c>
      <c r="X51" s="448">
        <f t="shared" si="0"/>
        <v>0</v>
      </c>
      <c r="Y51" s="449"/>
    </row>
    <row r="52" spans="2:25" ht="13.5" thickBot="1">
      <c r="B52" s="278"/>
      <c r="C52" s="98">
        <f>'Step 3 - Current SCHEDULE'!A52</f>
        <v>24</v>
      </c>
      <c r="D52" s="117" t="s">
        <v>210</v>
      </c>
      <c r="E52" s="283"/>
      <c r="F52" s="59">
        <v>0</v>
      </c>
      <c r="G52" s="60">
        <v>0</v>
      </c>
      <c r="H52" s="285">
        <v>0</v>
      </c>
      <c r="I52" s="59">
        <v>0</v>
      </c>
      <c r="J52" s="60">
        <v>0</v>
      </c>
      <c r="K52" s="285">
        <v>0</v>
      </c>
      <c r="L52" s="59">
        <v>0</v>
      </c>
      <c r="M52" s="60">
        <v>0</v>
      </c>
      <c r="N52" s="285">
        <v>0</v>
      </c>
      <c r="O52" s="59">
        <v>0</v>
      </c>
      <c r="P52" s="60">
        <v>0</v>
      </c>
      <c r="Q52" s="285">
        <v>0</v>
      </c>
      <c r="R52" s="59">
        <v>0</v>
      </c>
      <c r="S52" s="60">
        <v>0</v>
      </c>
      <c r="T52" s="285">
        <v>0</v>
      </c>
      <c r="U52" s="59">
        <v>0</v>
      </c>
      <c r="V52" s="60">
        <v>0</v>
      </c>
      <c r="W52" s="285">
        <v>0</v>
      </c>
      <c r="X52" s="448">
        <f t="shared" si="0"/>
        <v>0</v>
      </c>
      <c r="Y52" s="449"/>
    </row>
    <row r="53" spans="2:25" ht="13.5" thickBot="1">
      <c r="B53" s="278"/>
      <c r="C53" s="98">
        <f>'Step 3 - Current SCHEDULE'!A53</f>
        <v>25</v>
      </c>
      <c r="D53" s="117" t="s">
        <v>211</v>
      </c>
      <c r="E53" s="283"/>
      <c r="F53" s="59">
        <v>0</v>
      </c>
      <c r="G53" s="60">
        <v>0</v>
      </c>
      <c r="H53" s="285">
        <v>0</v>
      </c>
      <c r="I53" s="59">
        <v>0</v>
      </c>
      <c r="J53" s="60">
        <v>0</v>
      </c>
      <c r="K53" s="285">
        <v>0</v>
      </c>
      <c r="L53" s="59">
        <v>0</v>
      </c>
      <c r="M53" s="60">
        <v>0</v>
      </c>
      <c r="N53" s="285">
        <v>0</v>
      </c>
      <c r="O53" s="59">
        <v>0</v>
      </c>
      <c r="P53" s="60">
        <v>0</v>
      </c>
      <c r="Q53" s="285">
        <v>0</v>
      </c>
      <c r="R53" s="59">
        <v>0</v>
      </c>
      <c r="S53" s="60">
        <v>0</v>
      </c>
      <c r="T53" s="285">
        <v>0</v>
      </c>
      <c r="U53" s="59">
        <v>0</v>
      </c>
      <c r="V53" s="60">
        <v>0</v>
      </c>
      <c r="W53" s="285">
        <v>0</v>
      </c>
      <c r="X53" s="448">
        <f t="shared" si="0"/>
        <v>0</v>
      </c>
      <c r="Y53" s="449"/>
    </row>
    <row r="54" spans="2:25" ht="13.5" thickBot="1">
      <c r="B54" s="278"/>
      <c r="C54" s="98">
        <f>'Step 3 - Current SCHEDULE'!A54</f>
        <v>26</v>
      </c>
      <c r="D54" s="117" t="s">
        <v>212</v>
      </c>
      <c r="E54" s="283"/>
      <c r="F54" s="59">
        <v>0</v>
      </c>
      <c r="G54" s="60">
        <v>0</v>
      </c>
      <c r="H54" s="285">
        <v>0</v>
      </c>
      <c r="I54" s="59">
        <v>0</v>
      </c>
      <c r="J54" s="60">
        <v>0</v>
      </c>
      <c r="K54" s="285">
        <v>0</v>
      </c>
      <c r="L54" s="59">
        <v>0</v>
      </c>
      <c r="M54" s="60">
        <v>0</v>
      </c>
      <c r="N54" s="285">
        <v>0</v>
      </c>
      <c r="O54" s="59">
        <v>0</v>
      </c>
      <c r="P54" s="60">
        <v>0</v>
      </c>
      <c r="Q54" s="285">
        <v>0</v>
      </c>
      <c r="R54" s="59">
        <v>0</v>
      </c>
      <c r="S54" s="60">
        <v>0</v>
      </c>
      <c r="T54" s="285">
        <v>0</v>
      </c>
      <c r="U54" s="59">
        <v>0</v>
      </c>
      <c r="V54" s="60">
        <v>0</v>
      </c>
      <c r="W54" s="285">
        <v>0</v>
      </c>
      <c r="X54" s="448">
        <f t="shared" si="0"/>
        <v>0</v>
      </c>
      <c r="Y54" s="449"/>
    </row>
    <row r="55" spans="2:25" ht="13.5" thickBot="1">
      <c r="B55" s="278"/>
      <c r="C55" s="98">
        <f>'Step 3 - Current SCHEDULE'!A55</f>
        <v>27</v>
      </c>
      <c r="D55" s="117" t="s">
        <v>213</v>
      </c>
      <c r="E55" s="283"/>
      <c r="F55" s="59">
        <v>0</v>
      </c>
      <c r="G55" s="60">
        <v>0</v>
      </c>
      <c r="H55" s="285">
        <v>0</v>
      </c>
      <c r="I55" s="59">
        <v>0</v>
      </c>
      <c r="J55" s="60">
        <v>0</v>
      </c>
      <c r="K55" s="285">
        <v>0</v>
      </c>
      <c r="L55" s="59">
        <v>0</v>
      </c>
      <c r="M55" s="60">
        <v>0</v>
      </c>
      <c r="N55" s="285">
        <v>0</v>
      </c>
      <c r="O55" s="59">
        <v>0</v>
      </c>
      <c r="P55" s="60">
        <v>0</v>
      </c>
      <c r="Q55" s="285">
        <v>0</v>
      </c>
      <c r="R55" s="59">
        <v>0</v>
      </c>
      <c r="S55" s="60">
        <v>0</v>
      </c>
      <c r="T55" s="285">
        <v>0</v>
      </c>
      <c r="U55" s="59">
        <v>0</v>
      </c>
      <c r="V55" s="60">
        <v>0</v>
      </c>
      <c r="W55" s="285">
        <v>0</v>
      </c>
      <c r="X55" s="448">
        <f t="shared" si="0"/>
        <v>0</v>
      </c>
      <c r="Y55" s="449"/>
    </row>
    <row r="56" spans="2:25" ht="13.5" thickBot="1">
      <c r="B56" s="278"/>
      <c r="C56" s="98">
        <f>'Step 3 - Current SCHEDULE'!A56</f>
        <v>28</v>
      </c>
      <c r="D56" s="117" t="s">
        <v>214</v>
      </c>
      <c r="E56" s="283"/>
      <c r="F56" s="59">
        <v>0</v>
      </c>
      <c r="G56" s="60">
        <v>0</v>
      </c>
      <c r="H56" s="285">
        <v>0</v>
      </c>
      <c r="I56" s="59">
        <v>0</v>
      </c>
      <c r="J56" s="60">
        <v>0</v>
      </c>
      <c r="K56" s="285">
        <v>0</v>
      </c>
      <c r="L56" s="59">
        <v>0</v>
      </c>
      <c r="M56" s="60">
        <v>0</v>
      </c>
      <c r="N56" s="285">
        <v>0</v>
      </c>
      <c r="O56" s="59">
        <v>0</v>
      </c>
      <c r="P56" s="60">
        <v>0</v>
      </c>
      <c r="Q56" s="285">
        <v>0</v>
      </c>
      <c r="R56" s="59">
        <v>0</v>
      </c>
      <c r="S56" s="60">
        <v>0</v>
      </c>
      <c r="T56" s="285">
        <v>0</v>
      </c>
      <c r="U56" s="59">
        <v>0</v>
      </c>
      <c r="V56" s="60">
        <v>0</v>
      </c>
      <c r="W56" s="285">
        <v>0</v>
      </c>
      <c r="X56" s="448">
        <f t="shared" si="0"/>
        <v>0</v>
      </c>
      <c r="Y56" s="449"/>
    </row>
    <row r="57" spans="2:25" ht="13.5" thickBot="1">
      <c r="B57" s="278"/>
      <c r="C57" s="98">
        <f>'Step 3 - Current SCHEDULE'!A57</f>
        <v>29</v>
      </c>
      <c r="D57" s="117" t="s">
        <v>215</v>
      </c>
      <c r="E57" s="283"/>
      <c r="F57" s="59">
        <v>0</v>
      </c>
      <c r="G57" s="60">
        <v>0</v>
      </c>
      <c r="H57" s="285">
        <v>0</v>
      </c>
      <c r="I57" s="59">
        <v>0</v>
      </c>
      <c r="J57" s="60">
        <v>0</v>
      </c>
      <c r="K57" s="285">
        <v>0</v>
      </c>
      <c r="L57" s="59">
        <v>0</v>
      </c>
      <c r="M57" s="60">
        <v>0</v>
      </c>
      <c r="N57" s="285">
        <v>0</v>
      </c>
      <c r="O57" s="59">
        <v>0</v>
      </c>
      <c r="P57" s="60">
        <v>0</v>
      </c>
      <c r="Q57" s="285">
        <v>0</v>
      </c>
      <c r="R57" s="59">
        <v>0</v>
      </c>
      <c r="S57" s="60">
        <v>0</v>
      </c>
      <c r="T57" s="285">
        <v>0</v>
      </c>
      <c r="U57" s="59">
        <v>0</v>
      </c>
      <c r="V57" s="60">
        <v>0</v>
      </c>
      <c r="W57" s="285">
        <v>0</v>
      </c>
      <c r="X57" s="448">
        <f t="shared" si="0"/>
        <v>0</v>
      </c>
      <c r="Y57" s="449"/>
    </row>
    <row r="58" spans="2:25" ht="13.5" thickBot="1">
      <c r="B58" s="278"/>
      <c r="C58" s="98">
        <f>'Step 3 - Current SCHEDULE'!A58</f>
        <v>30</v>
      </c>
      <c r="D58" s="117" t="s">
        <v>216</v>
      </c>
      <c r="E58" s="283"/>
      <c r="F58" s="59">
        <v>0</v>
      </c>
      <c r="G58" s="60">
        <v>0</v>
      </c>
      <c r="H58" s="285">
        <v>0</v>
      </c>
      <c r="I58" s="59">
        <v>0</v>
      </c>
      <c r="J58" s="60">
        <v>0</v>
      </c>
      <c r="K58" s="285">
        <v>0</v>
      </c>
      <c r="L58" s="59">
        <v>0</v>
      </c>
      <c r="M58" s="60">
        <v>0</v>
      </c>
      <c r="N58" s="285">
        <v>0</v>
      </c>
      <c r="O58" s="59">
        <v>0</v>
      </c>
      <c r="P58" s="60">
        <v>0</v>
      </c>
      <c r="Q58" s="285">
        <v>0</v>
      </c>
      <c r="R58" s="59">
        <v>0</v>
      </c>
      <c r="S58" s="60">
        <v>0</v>
      </c>
      <c r="T58" s="285">
        <v>0</v>
      </c>
      <c r="U58" s="59">
        <v>0</v>
      </c>
      <c r="V58" s="60">
        <v>0</v>
      </c>
      <c r="W58" s="285">
        <v>0</v>
      </c>
      <c r="X58" s="448">
        <f t="shared" si="0"/>
        <v>0</v>
      </c>
      <c r="Y58" s="449"/>
    </row>
    <row r="59" spans="2:25" s="74" customFormat="1" ht="15.75" thickBot="1">
      <c r="B59" s="56"/>
      <c r="C59" s="56"/>
      <c r="D59" s="366" t="s">
        <v>101</v>
      </c>
      <c r="E59" s="102"/>
      <c r="F59" s="367">
        <f>SUM(F29:F58)</f>
        <v>0</v>
      </c>
      <c r="G59" s="99" t="s">
        <v>99</v>
      </c>
      <c r="H59" s="368">
        <f>G26</f>
        <v>47.30195436537238</v>
      </c>
      <c r="I59" s="72">
        <f>SUM(I29:I58)</f>
        <v>0</v>
      </c>
      <c r="J59" s="99" t="s">
        <v>99</v>
      </c>
      <c r="K59" s="100">
        <f>J26</f>
        <v>60.182681984551174</v>
      </c>
      <c r="L59" s="72">
        <f>SUM(L29:L58)</f>
        <v>0</v>
      </c>
      <c r="M59" s="99" t="s">
        <v>99</v>
      </c>
      <c r="N59" s="100">
        <f>M26</f>
        <v>44.877462595232664</v>
      </c>
      <c r="O59" s="72">
        <f>SUM(O29:O58)</f>
        <v>0</v>
      </c>
      <c r="P59" s="99" t="s">
        <v>99</v>
      </c>
      <c r="Q59" s="62">
        <f>P26</f>
        <v>41.99723875464163</v>
      </c>
      <c r="R59" s="72">
        <f>SUM(R29:R58)</f>
        <v>0</v>
      </c>
      <c r="S59" s="99" t="s">
        <v>100</v>
      </c>
      <c r="T59" s="100">
        <f>S26</f>
        <v>42.159311762739</v>
      </c>
      <c r="U59" s="72">
        <f>SUM(U29:U58)</f>
        <v>0</v>
      </c>
      <c r="V59" s="99" t="s">
        <v>99</v>
      </c>
      <c r="W59" s="118">
        <f>V26</f>
        <v>47.821350537463175</v>
      </c>
      <c r="X59" s="460">
        <f>SUM(X29:Y58)</f>
        <v>0</v>
      </c>
      <c r="Y59" s="461"/>
    </row>
    <row r="60" spans="4:25" s="56" customFormat="1" ht="15.75" thickBot="1">
      <c r="D60" s="75" t="str">
        <f>'Step 3 - Current SCHEDULE'!B60</f>
        <v>LESS BOX SECTION MOVING FROM LDC 43 TO 769</v>
      </c>
      <c r="E60" s="103"/>
      <c r="F60" s="76"/>
      <c r="G60" s="77"/>
      <c r="H60" s="73">
        <f>'Step 3 - Current SCHEDULE'!F60</f>
        <v>0.25</v>
      </c>
      <c r="I60" s="78"/>
      <c r="J60" s="79"/>
      <c r="K60" s="73">
        <f>'Step 3 - Current SCHEDULE'!I60</f>
        <v>0.25</v>
      </c>
      <c r="L60" s="78"/>
      <c r="M60" s="79"/>
      <c r="N60" s="73">
        <f>'Step 3 - Current SCHEDULE'!L60</f>
        <v>0.25</v>
      </c>
      <c r="O60" s="78"/>
      <c r="P60" s="79"/>
      <c r="Q60" s="73">
        <f>'Step 3 - Current SCHEDULE'!O60</f>
        <v>0.25</v>
      </c>
      <c r="R60" s="78"/>
      <c r="S60" s="79"/>
      <c r="T60" s="73">
        <f>'Step 3 - Current SCHEDULE'!R60</f>
        <v>0.25</v>
      </c>
      <c r="U60" s="78"/>
      <c r="V60" s="79"/>
      <c r="W60" s="73">
        <f>'Step 3 - Current SCHEDULE'!U60</f>
        <v>0.25</v>
      </c>
      <c r="X60" s="464">
        <f>W59+T59+Q59+N59+K59+H59</f>
        <v>284.34000000000003</v>
      </c>
      <c r="Y60" s="465"/>
    </row>
    <row r="61" spans="4:24" s="56" customFormat="1" ht="13.5" thickBot="1">
      <c r="D61" s="75" t="str">
        <f>'Step 3 - Current SCHEDULE'!B61</f>
        <v>LESS ACCT ROOM MOVING FROM LDC 43 TO 544</v>
      </c>
      <c r="E61" s="103"/>
      <c r="F61" s="76"/>
      <c r="G61" s="77"/>
      <c r="H61" s="73">
        <f>'Step 3 - Current SCHEDULE'!F61</f>
        <v>0.5</v>
      </c>
      <c r="I61" s="76"/>
      <c r="J61" s="77"/>
      <c r="K61" s="73">
        <f>'Step 3 - Current SCHEDULE'!I61</f>
        <v>0.5</v>
      </c>
      <c r="L61" s="76"/>
      <c r="M61" s="77"/>
      <c r="N61" s="73">
        <f>'Step 3 - Current SCHEDULE'!L61</f>
        <v>0.5</v>
      </c>
      <c r="O61" s="76"/>
      <c r="P61" s="77"/>
      <c r="Q61" s="73">
        <f>'Step 3 - Current SCHEDULE'!O61</f>
        <v>0.5</v>
      </c>
      <c r="R61" s="76"/>
      <c r="S61" s="77"/>
      <c r="T61" s="73">
        <f>'Step 3 - Current SCHEDULE'!R61</f>
        <v>0.5</v>
      </c>
      <c r="U61" s="76"/>
      <c r="V61" s="77"/>
      <c r="W61" s="73">
        <f>'Step 3 - Current SCHEDULE'!U61</f>
        <v>0.5</v>
      </c>
      <c r="X61" s="80"/>
    </row>
    <row r="62" spans="4:24" s="56" customFormat="1" ht="13.5" thickBot="1">
      <c r="D62" s="75" t="str">
        <f>'Step 3 - Current SCHEDULE'!B62</f>
        <v>LESS Window MOVING FROM LDC 43 TO 355</v>
      </c>
      <c r="E62" s="103"/>
      <c r="F62" s="76"/>
      <c r="G62" s="77"/>
      <c r="H62" s="73">
        <f>'Step 3 - Current SCHEDULE'!F62</f>
        <v>0</v>
      </c>
      <c r="I62" s="76"/>
      <c r="J62" s="77"/>
      <c r="K62" s="73">
        <f>'Step 3 - Current SCHEDULE'!I62</f>
        <v>0</v>
      </c>
      <c r="L62" s="76"/>
      <c r="M62" s="77"/>
      <c r="N62" s="73">
        <f>'Step 3 - Current SCHEDULE'!L62</f>
        <v>0</v>
      </c>
      <c r="O62" s="76"/>
      <c r="P62" s="77"/>
      <c r="Q62" s="73">
        <f>'Step 3 - Current SCHEDULE'!O62</f>
        <v>0</v>
      </c>
      <c r="R62" s="76"/>
      <c r="S62" s="77"/>
      <c r="T62" s="73">
        <f>'Step 3 - Current SCHEDULE'!R62</f>
        <v>0</v>
      </c>
      <c r="U62" s="76"/>
      <c r="V62" s="77"/>
      <c r="W62" s="73">
        <f>'Step 3 - Current SCHEDULE'!U62</f>
        <v>0</v>
      </c>
      <c r="X62" s="80"/>
    </row>
    <row r="63" spans="2:24" ht="12.75">
      <c r="B63" s="81"/>
      <c r="C63" s="81"/>
      <c r="D63" s="373" t="str">
        <f>'Step 3 - Current SCHEDULE'!B66</f>
        <v>EARNED HRS PER LDC 43 TO SCHD</v>
      </c>
      <c r="E63" s="81"/>
      <c r="F63" s="82"/>
      <c r="G63" s="82"/>
      <c r="H63" s="374">
        <f>SUM(H29:H58)-(H60+H61)</f>
        <v>-0.75</v>
      </c>
      <c r="I63" s="84"/>
      <c r="J63" s="82"/>
      <c r="K63" s="83">
        <f>SUM(K29:K58)-(K60+K61)</f>
        <v>-0.75</v>
      </c>
      <c r="L63" s="84"/>
      <c r="M63" s="82"/>
      <c r="N63" s="83">
        <f>SUM(N29:N58)-(N60+N61)</f>
        <v>-0.75</v>
      </c>
      <c r="O63" s="84"/>
      <c r="P63" s="82"/>
      <c r="Q63" s="83">
        <f>SUM(Q29:Q58)-(Q60+Q61)</f>
        <v>-0.75</v>
      </c>
      <c r="R63" s="84"/>
      <c r="S63" s="82"/>
      <c r="T63" s="83">
        <f>SUM(T29:T58)-(T60+T61)</f>
        <v>-0.75</v>
      </c>
      <c r="U63" s="84"/>
      <c r="V63" s="82"/>
      <c r="W63" s="83">
        <f>SUM(W29:W58)-(W60+W61)</f>
        <v>-0.75</v>
      </c>
      <c r="X63" s="85"/>
    </row>
    <row r="64" spans="2:25" ht="13.5" thickBot="1">
      <c r="B64" s="81"/>
      <c r="C64" s="81"/>
      <c r="D64" s="373" t="s">
        <v>19</v>
      </c>
      <c r="E64" s="81"/>
      <c r="F64" s="86"/>
      <c r="G64" s="86"/>
      <c r="H64" s="87">
        <f>G12-H63</f>
        <v>18.05278364565588</v>
      </c>
      <c r="I64" s="88"/>
      <c r="J64" s="86"/>
      <c r="K64" s="87">
        <f>J12-K63</f>
        <v>22.078487223168658</v>
      </c>
      <c r="L64" s="88"/>
      <c r="M64" s="86"/>
      <c r="N64" s="87">
        <f>M12-N63</f>
        <v>14.1846797274276</v>
      </c>
      <c r="O64" s="88"/>
      <c r="P64" s="86"/>
      <c r="Q64" s="87">
        <f>P12-Q63</f>
        <v>15.473126064735947</v>
      </c>
      <c r="R64" s="88"/>
      <c r="S64" s="86"/>
      <c r="T64" s="87">
        <f>S12-T63</f>
        <v>15.456536626916527</v>
      </c>
      <c r="U64" s="89"/>
      <c r="V64" s="90"/>
      <c r="W64" s="87">
        <f>V12-W63</f>
        <v>16.6343867120954</v>
      </c>
      <c r="X64" s="80"/>
      <c r="Y64" s="54"/>
    </row>
    <row r="65" spans="2:23" ht="13.5" thickBot="1">
      <c r="B65" s="56"/>
      <c r="C65" s="56"/>
      <c r="D65" s="91" t="s">
        <v>90</v>
      </c>
      <c r="E65" s="92"/>
      <c r="F65" s="92"/>
      <c r="G65" s="93"/>
      <c r="H65" s="70">
        <f>'CSAW AVG TO CSV print page'!C72</f>
        <v>0.8374926427310181</v>
      </c>
      <c r="I65" s="94"/>
      <c r="J65" s="93"/>
      <c r="K65" s="70">
        <f>J22</f>
        <v>0.7216289592760181</v>
      </c>
      <c r="L65" s="94"/>
      <c r="M65" s="93"/>
      <c r="N65" s="70">
        <f>M23</f>
        <v>0.6753972925250147</v>
      </c>
      <c r="O65" s="94"/>
      <c r="P65" s="93"/>
      <c r="Q65" s="70">
        <f>'CSAW AVG TO CSV print page'!I72</f>
        <v>0.6964096527369039</v>
      </c>
      <c r="R65" s="94"/>
      <c r="S65" s="93"/>
      <c r="T65" s="70">
        <f>'CSAW AVG TO CSV print page'!K72</f>
        <v>0.8104767510300175</v>
      </c>
      <c r="U65" s="94"/>
      <c r="V65" s="93"/>
      <c r="W65" s="70">
        <f>'CSAW AVG TO CSV print page'!M72</f>
        <v>0.8494997057092406</v>
      </c>
    </row>
    <row r="66" spans="2:23" ht="13.5" thickBot="1">
      <c r="B66" s="56"/>
      <c r="C66" s="56"/>
      <c r="D66" s="91" t="s">
        <v>91</v>
      </c>
      <c r="E66" s="92"/>
      <c r="F66" s="92"/>
      <c r="G66" s="93"/>
      <c r="H66" s="70">
        <f>'CSAW AVG TO CSV print page'!C73</f>
        <v>14.94516755879145</v>
      </c>
      <c r="I66" s="94"/>
      <c r="J66" s="93"/>
      <c r="K66" s="70">
        <f>J23</f>
        <v>1.2307239552678042</v>
      </c>
      <c r="L66" s="94"/>
      <c r="M66" s="93"/>
      <c r="N66" s="70">
        <f>M24</f>
        <v>17.384533854232735</v>
      </c>
      <c r="O66" s="94"/>
      <c r="P66" s="93"/>
      <c r="Q66" s="70">
        <f>'CSAW AVG TO CSV print page'!I73</f>
        <v>14.867925112255515</v>
      </c>
      <c r="R66" s="94"/>
      <c r="S66" s="93"/>
      <c r="T66" s="70">
        <f>'CSAW AVG TO CSV print page'!K73</f>
        <v>14.097992338719909</v>
      </c>
      <c r="U66" s="94"/>
      <c r="V66" s="93"/>
      <c r="W66" s="70">
        <f>'CSAW AVG TO CSV print page'!M73</f>
        <v>16.03403688576575</v>
      </c>
    </row>
    <row r="67" spans="2:23" ht="13.5" thickBot="1">
      <c r="B67" s="56"/>
      <c r="C67" s="56"/>
      <c r="D67" s="95" t="s">
        <v>92</v>
      </c>
      <c r="E67" s="97"/>
      <c r="F67" s="92"/>
      <c r="G67" s="93"/>
      <c r="H67" s="70">
        <f>'CSAW AVG TO CSV print page'!C74</f>
        <v>13.605650789687243</v>
      </c>
      <c r="I67" s="94"/>
      <c r="J67" s="92"/>
      <c r="K67" s="70">
        <f>J24</f>
        <v>20.890344250234662</v>
      </c>
      <c r="L67" s="96"/>
      <c r="M67" s="97"/>
      <c r="N67" s="70">
        <f>M25</f>
        <v>12.80620013733691</v>
      </c>
      <c r="O67" s="96"/>
      <c r="P67" s="97"/>
      <c r="Q67" s="70">
        <f>'CSAW AVG TO CSV print page'!I74</f>
        <v>11.204800549347649</v>
      </c>
      <c r="R67" s="96"/>
      <c r="S67" s="97"/>
      <c r="T67" s="70">
        <f>'CSAW AVG TO CSV print page'!K74</f>
        <v>12.006749484986576</v>
      </c>
      <c r="U67" s="96"/>
      <c r="V67" s="97"/>
      <c r="W67" s="70">
        <f>'CSAW AVG TO CSV print page'!M74</f>
        <v>14.405101442037578</v>
      </c>
    </row>
    <row r="68" spans="4:23" ht="13.5" thickBot="1">
      <c r="D68" s="365" t="s">
        <v>119</v>
      </c>
      <c r="E68" s="466">
        <f>F59-H59</f>
        <v>-47.30195436537238</v>
      </c>
      <c r="F68" s="472"/>
      <c r="G68" s="472"/>
      <c r="H68" s="473"/>
      <c r="I68" s="466">
        <f>I59-K59</f>
        <v>-60.182681984551174</v>
      </c>
      <c r="J68" s="467"/>
      <c r="K68" s="468"/>
      <c r="L68" s="466">
        <f>L59-N59</f>
        <v>-44.877462595232664</v>
      </c>
      <c r="M68" s="467"/>
      <c r="N68" s="468"/>
      <c r="O68" s="466">
        <f>O59-Q59</f>
        <v>-41.99723875464163</v>
      </c>
      <c r="P68" s="467"/>
      <c r="Q68" s="468"/>
      <c r="R68" s="466">
        <f>R59-T59</f>
        <v>-42.159311762739</v>
      </c>
      <c r="S68" s="467"/>
      <c r="T68" s="468"/>
      <c r="U68" s="466">
        <f>U59-W59</f>
        <v>-47.821350537463175</v>
      </c>
      <c r="V68" s="467"/>
      <c r="W68" s="468"/>
    </row>
  </sheetData>
  <sheetProtection password="D3EE" sheet="1" objects="1" scenarios="1" formatColumns="0" formatRows="0" selectLockedCells="1"/>
  <mergeCells count="46">
    <mergeCell ref="U27:W27"/>
    <mergeCell ref="F27:H27"/>
    <mergeCell ref="I27:K27"/>
    <mergeCell ref="L27:N27"/>
    <mergeCell ref="O27:Q27"/>
    <mergeCell ref="R27:T27"/>
    <mergeCell ref="I68:K68"/>
    <mergeCell ref="L68:N68"/>
    <mergeCell ref="O68:Q68"/>
    <mergeCell ref="R68:T68"/>
    <mergeCell ref="E68:H68"/>
    <mergeCell ref="U68:W68"/>
    <mergeCell ref="X26:Y26"/>
    <mergeCell ref="X59:Y59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X60:Y60"/>
    <mergeCell ref="X56:Y56"/>
    <mergeCell ref="X57:Y57"/>
    <mergeCell ref="X58:Y58"/>
    <mergeCell ref="X51:Y51"/>
    <mergeCell ref="X52:Y52"/>
    <mergeCell ref="X53:Y53"/>
    <mergeCell ref="X54:Y54"/>
    <mergeCell ref="X55:Y55"/>
  </mergeCells>
  <printOptions horizontalCentered="1" verticalCentered="1"/>
  <pageMargins left="0" right="0" top="0" bottom="0" header="0.3" footer="0.3"/>
  <pageSetup horizontalDpi="600" verticalDpi="600" orientation="landscape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B1:Y119"/>
  <sheetViews>
    <sheetView showGridLines="0" showRowColHeaders="0" zoomScalePageLayoutView="0" workbookViewId="0" topLeftCell="A6">
      <selection activeCell="I9" sqref="I9"/>
    </sheetView>
  </sheetViews>
  <sheetFormatPr defaultColWidth="9.140625" defaultRowHeight="15"/>
  <cols>
    <col min="1" max="1" width="0.71875" style="130" customWidth="1"/>
    <col min="2" max="2" width="2.00390625" style="130" bestFit="1" customWidth="1"/>
    <col min="3" max="3" width="3.00390625" style="130" bestFit="1" customWidth="1"/>
    <col min="4" max="4" width="41.57421875" style="130" bestFit="1" customWidth="1"/>
    <col min="5" max="5" width="16.8515625" style="130" bestFit="1" customWidth="1"/>
    <col min="6" max="6" width="6.7109375" style="130" bestFit="1" customWidth="1"/>
    <col min="7" max="7" width="6.00390625" style="130" bestFit="1" customWidth="1"/>
    <col min="8" max="8" width="7.7109375" style="130" bestFit="1" customWidth="1"/>
    <col min="9" max="9" width="6.57421875" style="130" customWidth="1"/>
    <col min="10" max="10" width="6.421875" style="130" bestFit="1" customWidth="1"/>
    <col min="11" max="11" width="8.00390625" style="130" bestFit="1" customWidth="1"/>
    <col min="12" max="12" width="6.7109375" style="130" bestFit="1" customWidth="1"/>
    <col min="13" max="13" width="5.8515625" style="130" bestFit="1" customWidth="1"/>
    <col min="14" max="14" width="7.8515625" style="130" customWidth="1"/>
    <col min="15" max="15" width="6.7109375" style="130" bestFit="1" customWidth="1"/>
    <col min="16" max="16" width="6.00390625" style="130" bestFit="1" customWidth="1"/>
    <col min="17" max="17" width="7.7109375" style="130" bestFit="1" customWidth="1"/>
    <col min="18" max="18" width="6.7109375" style="130" bestFit="1" customWidth="1"/>
    <col min="19" max="19" width="6.00390625" style="130" bestFit="1" customWidth="1"/>
    <col min="20" max="20" width="7.7109375" style="130" bestFit="1" customWidth="1"/>
    <col min="21" max="21" width="6.7109375" style="130" bestFit="1" customWidth="1"/>
    <col min="22" max="22" width="6.00390625" style="130" bestFit="1" customWidth="1"/>
    <col min="23" max="23" width="7.7109375" style="130" bestFit="1" customWidth="1"/>
    <col min="24" max="24" width="3.57421875" style="130" bestFit="1" customWidth="1"/>
    <col min="25" max="25" width="11.421875" style="130" customWidth="1"/>
    <col min="26" max="16384" width="9.140625" style="130" customWidth="1"/>
  </cols>
  <sheetData>
    <row r="1" spans="4:15" ht="7.5" customHeight="1" thickBot="1">
      <c r="D1" s="128"/>
      <c r="E1" s="128"/>
      <c r="F1" s="128"/>
      <c r="H1" s="132"/>
      <c r="I1" s="133"/>
      <c r="J1" s="133"/>
      <c r="M1" s="134"/>
      <c r="N1" s="135"/>
      <c r="O1" s="135"/>
    </row>
    <row r="2" spans="4:15" ht="12.75" thickBot="1">
      <c r="D2" s="129" t="str">
        <f>'Step 3 - Current SCHEDULE'!B2</f>
        <v>Unit Opening Time Monday thru Friday (Hour:units)</v>
      </c>
      <c r="E2" s="136">
        <f>'Step 3 - Current SCHEDULE'!C2</f>
        <v>4</v>
      </c>
      <c r="H2" s="132"/>
      <c r="J2" s="137"/>
      <c r="M2" s="134"/>
      <c r="N2" s="135"/>
      <c r="O2" s="135"/>
    </row>
    <row r="3" spans="4:15" ht="12.75" thickBot="1">
      <c r="D3" s="129" t="str">
        <f>'Step 3 - Current SCHEDULE'!B3</f>
        <v>Unit Closing Time (Hour:units)</v>
      </c>
      <c r="E3" s="136">
        <f>'Step 3 - Current SCHEDULE'!C3</f>
        <v>18</v>
      </c>
      <c r="H3" s="132"/>
      <c r="I3" s="133"/>
      <c r="J3" s="137"/>
      <c r="K3" s="138"/>
      <c r="M3" s="134"/>
      <c r="N3" s="135"/>
      <c r="O3" s="135"/>
    </row>
    <row r="4" spans="4:15" ht="12.75" thickBot="1">
      <c r="D4" s="129" t="str">
        <f>'Step 3 - Current SCHEDULE'!B4</f>
        <v>Unit Opening Time on Saturday (Hour:units)</v>
      </c>
      <c r="E4" s="136">
        <f>'Step 3 - Current SCHEDULE'!C4</f>
        <v>4</v>
      </c>
      <c r="H4" s="132"/>
      <c r="I4" s="133"/>
      <c r="J4" s="138"/>
      <c r="K4" s="137"/>
      <c r="O4" s="139"/>
    </row>
    <row r="5" spans="4:15" ht="12.75" thickBot="1">
      <c r="D5" s="129" t="str">
        <f>'Step 3 - Current SCHEDULE'!B5</f>
        <v>Unit Closing Time on Saturday (Hour:units)</v>
      </c>
      <c r="E5" s="136">
        <f>'Step 3 - Current SCHEDULE'!C5</f>
        <v>17.5</v>
      </c>
      <c r="H5" s="132"/>
      <c r="I5" s="133"/>
      <c r="J5" s="133"/>
      <c r="M5" s="134"/>
      <c r="N5" s="135"/>
      <c r="O5" s="135"/>
    </row>
    <row r="6" spans="4:15" ht="12.75" thickBot="1">
      <c r="D6" s="129" t="str">
        <f>'Step 3 - Current SCHEDULE'!B6</f>
        <v>Cut OFF Time - LDC 43 (Hour:units)</v>
      </c>
      <c r="E6" s="136">
        <f>'Step 3 - Current SCHEDULE'!C6</f>
        <v>9</v>
      </c>
      <c r="H6" s="132"/>
      <c r="I6" s="133"/>
      <c r="J6" s="133"/>
      <c r="M6" s="134"/>
      <c r="N6" s="135"/>
      <c r="O6" s="135"/>
    </row>
    <row r="7" spans="4:15" ht="12.75" thickBot="1">
      <c r="D7" s="129" t="str">
        <f>'Step 3 - Current SCHEDULE'!B7</f>
        <v>Cut OFF Time - LDC 44 (Hour:units)</v>
      </c>
      <c r="E7" s="136">
        <f>'Step 3 - Current SCHEDULE'!C7</f>
        <v>11</v>
      </c>
      <c r="H7" s="132"/>
      <c r="I7" s="133"/>
      <c r="J7" s="133"/>
      <c r="M7" s="134"/>
      <c r="N7" s="135"/>
      <c r="O7" s="135"/>
    </row>
    <row r="8" spans="4:15" ht="12.75" thickBot="1">
      <c r="D8" s="129" t="str">
        <f>'Step 3 - Current SCHEDULE'!B8</f>
        <v>Cut OFF Time - CALLER MAIL (Hour:units)</v>
      </c>
      <c r="E8" s="136">
        <f>'Step 3 - Current SCHEDULE'!C8</f>
        <v>9</v>
      </c>
      <c r="H8" s="140"/>
      <c r="I8" s="130" t="s">
        <v>108</v>
      </c>
      <c r="J8" s="130" t="s">
        <v>109</v>
      </c>
      <c r="K8" s="140" t="s">
        <v>179</v>
      </c>
      <c r="L8" s="137"/>
      <c r="M8" s="138"/>
      <c r="O8" s="135"/>
    </row>
    <row r="9" spans="4:15" ht="12.75" thickBot="1">
      <c r="D9" s="129" t="s">
        <v>63</v>
      </c>
      <c r="E9" s="136">
        <f>'Step 3 - Current SCHEDULE'!C9</f>
        <v>1</v>
      </c>
      <c r="H9" s="137"/>
      <c r="I9" s="141">
        <v>0</v>
      </c>
      <c r="J9" s="142">
        <v>0</v>
      </c>
      <c r="K9" s="143">
        <f>'TAB-1 Enter Office Information'!$C$12-J9</f>
        <v>9</v>
      </c>
      <c r="M9" s="137"/>
      <c r="N9" s="139" t="s">
        <v>110</v>
      </c>
      <c r="O9" s="135"/>
    </row>
    <row r="10" spans="9:15" ht="7.5" customHeight="1" thickBot="1">
      <c r="I10" s="133"/>
      <c r="J10" s="133"/>
      <c r="M10" s="134"/>
      <c r="N10" s="135"/>
      <c r="O10" s="135"/>
    </row>
    <row r="11" spans="4:23" ht="36.75" thickBot="1">
      <c r="D11" s="128"/>
      <c r="E11" s="128"/>
      <c r="F11" s="338" t="s">
        <v>103</v>
      </c>
      <c r="G11" s="305" t="s">
        <v>60</v>
      </c>
      <c r="H11" s="339" t="s">
        <v>59</v>
      </c>
      <c r="I11" s="329" t="s">
        <v>102</v>
      </c>
      <c r="J11" s="305" t="s">
        <v>60</v>
      </c>
      <c r="K11" s="330" t="s">
        <v>59</v>
      </c>
      <c r="L11" s="320" t="s">
        <v>116</v>
      </c>
      <c r="M11" s="305" t="s">
        <v>60</v>
      </c>
      <c r="N11" s="321" t="s">
        <v>59</v>
      </c>
      <c r="O11" s="311" t="s">
        <v>104</v>
      </c>
      <c r="P11" s="305" t="s">
        <v>60</v>
      </c>
      <c r="Q11" s="312" t="s">
        <v>59</v>
      </c>
      <c r="R11" s="347" t="s">
        <v>117</v>
      </c>
      <c r="S11" s="305" t="s">
        <v>60</v>
      </c>
      <c r="T11" s="348" t="s">
        <v>59</v>
      </c>
      <c r="U11" s="356" t="s">
        <v>105</v>
      </c>
      <c r="V11" s="305" t="s">
        <v>60</v>
      </c>
      <c r="W11" s="357" t="s">
        <v>59</v>
      </c>
    </row>
    <row r="12" spans="2:23" s="125" customFormat="1" ht="12" thickBot="1">
      <c r="B12" s="272"/>
      <c r="D12" s="124"/>
      <c r="E12" s="124"/>
      <c r="F12" s="340" t="s">
        <v>46</v>
      </c>
      <c r="G12" s="306">
        <f>'CSAW AVG TO CSV print page'!C71</f>
        <v>17.30278364565588</v>
      </c>
      <c r="H12" s="341">
        <f>'CSAW AVG TO CSV print page'!D71</f>
        <v>19.651688318018962</v>
      </c>
      <c r="I12" s="331" t="s">
        <v>46</v>
      </c>
      <c r="J12" s="306">
        <f>'CSAW AVG TO CSV print page'!E71</f>
        <v>21.328487223168658</v>
      </c>
      <c r="K12" s="332">
        <f>'CSAW AVG TO CSV print page'!F71</f>
        <v>24.41370152818737</v>
      </c>
      <c r="L12" s="322" t="s">
        <v>46</v>
      </c>
      <c r="M12" s="306">
        <f>'CSAW AVG TO CSV print page'!G71</f>
        <v>13.4346797274276</v>
      </c>
      <c r="N12" s="323">
        <f>'CSAW AVG TO CSV print page'!H71</f>
        <v>16.552467279241508</v>
      </c>
      <c r="O12" s="313" t="s">
        <v>46</v>
      </c>
      <c r="P12" s="306">
        <f>'CSAW AVG TO CSV print page'!I71</f>
        <v>14.723126064735947</v>
      </c>
      <c r="Q12" s="314">
        <f>'CSAW AVG TO CSV print page'!J71</f>
        <v>19.77744570913256</v>
      </c>
      <c r="R12" s="349" t="s">
        <v>46</v>
      </c>
      <c r="S12" s="306">
        <f>'CSAW AVG TO CSV print page'!K71</f>
        <v>14.706536626916527</v>
      </c>
      <c r="T12" s="350">
        <f>'CSAW AVG TO CSV print page'!L71</f>
        <v>16.516137366253137</v>
      </c>
      <c r="U12" s="358" t="s">
        <v>46</v>
      </c>
      <c r="V12" s="306">
        <f>'CSAW AVG TO CSV print page'!M71</f>
        <v>15.8843867120954</v>
      </c>
      <c r="W12" s="359">
        <f>'CSAW AVG TO CSV print page'!N71</f>
        <v>17.74855979916644</v>
      </c>
    </row>
    <row r="13" spans="2:23" s="125" customFormat="1" ht="12.75" thickBot="1">
      <c r="B13" s="273"/>
      <c r="C13" s="268"/>
      <c r="D13" s="269"/>
      <c r="E13" s="124"/>
      <c r="F13" s="342" t="s">
        <v>50</v>
      </c>
      <c r="G13" s="307">
        <f>$G$12*'TAB-1 Enter Office Information'!$D90</f>
        <v>11.246809369676322</v>
      </c>
      <c r="H13" s="343">
        <f>$H$12*'TAB-1 Enter Office Information'!$D90</f>
        <v>12.773597406712327</v>
      </c>
      <c r="I13" s="334" t="s">
        <v>50</v>
      </c>
      <c r="J13" s="307">
        <f>$J$12*'TAB-1 Enter Office Information'!$D90</f>
        <v>13.863516695059628</v>
      </c>
      <c r="K13" s="335">
        <f>$K$12*'TAB-1 Enter Office Information'!$D90</f>
        <v>15.86890599332179</v>
      </c>
      <c r="L13" s="325" t="s">
        <v>50</v>
      </c>
      <c r="M13" s="307">
        <f>$M$12*'TAB-1 Enter Office Information'!$D90</f>
        <v>8.73254182282794</v>
      </c>
      <c r="N13" s="326">
        <f>$N$12*'TAB-1 Enter Office Information'!$D90</f>
        <v>10.75910373150698</v>
      </c>
      <c r="O13" s="316" t="s">
        <v>50</v>
      </c>
      <c r="P13" s="307">
        <f>$P$12*'TAB-1 Enter Office Information'!$D90</f>
        <v>9.570031942078366</v>
      </c>
      <c r="Q13" s="317">
        <f>$Q$12*'TAB-1 Enter Office Information'!$D90</f>
        <v>12.855339710936166</v>
      </c>
      <c r="R13" s="352" t="s">
        <v>50</v>
      </c>
      <c r="S13" s="307">
        <f>$S$12*'TAB-1 Enter Office Information'!$D90</f>
        <v>9.559248807495743</v>
      </c>
      <c r="T13" s="353">
        <f>$T$12*'TAB-1 Enter Office Information'!$D90</f>
        <v>10.735489288064539</v>
      </c>
      <c r="U13" s="360" t="s">
        <v>50</v>
      </c>
      <c r="V13" s="307">
        <f>$V$12*'TAB-1 Enter Office Information'!$D90</f>
        <v>10.324851362862011</v>
      </c>
      <c r="W13" s="361">
        <f>$W$12*'TAB-1 Enter Office Information'!$D90</f>
        <v>11.536563869458186</v>
      </c>
    </row>
    <row r="14" spans="2:23" s="125" customFormat="1" ht="12" thickBot="1">
      <c r="B14" s="274"/>
      <c r="C14" s="270"/>
      <c r="D14" s="271"/>
      <c r="E14" s="124"/>
      <c r="F14" s="342" t="s">
        <v>51</v>
      </c>
      <c r="G14" s="307">
        <f>$G$12*'TAB-1 Enter Office Information'!$D91</f>
        <v>3.460556729131176</v>
      </c>
      <c r="H14" s="343">
        <f>$H$12*'TAB-1 Enter Office Information'!$D91</f>
        <v>3.9303376636037926</v>
      </c>
      <c r="I14" s="334" t="s">
        <v>51</v>
      </c>
      <c r="J14" s="307">
        <f>$J$12*'TAB-1 Enter Office Information'!$D91</f>
        <v>4.265697444633732</v>
      </c>
      <c r="K14" s="335">
        <f>$K$12*'TAB-1 Enter Office Information'!$D91</f>
        <v>4.8827403056374745</v>
      </c>
      <c r="L14" s="325" t="s">
        <v>51</v>
      </c>
      <c r="M14" s="307">
        <f>$M$12*'TAB-1 Enter Office Information'!$D91</f>
        <v>2.68693594548552</v>
      </c>
      <c r="N14" s="326">
        <f>$N$12*'TAB-1 Enter Office Information'!$D91</f>
        <v>3.310493455848302</v>
      </c>
      <c r="O14" s="316" t="s">
        <v>51</v>
      </c>
      <c r="P14" s="307">
        <f>$P$12*'TAB-1 Enter Office Information'!$D91</f>
        <v>2.9446252129471895</v>
      </c>
      <c r="Q14" s="317">
        <f>$Q$12*'TAB-1 Enter Office Information'!$D91</f>
        <v>3.9554891418265123</v>
      </c>
      <c r="R14" s="352" t="s">
        <v>51</v>
      </c>
      <c r="S14" s="307">
        <f>$S$12*'TAB-1 Enter Office Information'!$D91</f>
        <v>2.9413073253833057</v>
      </c>
      <c r="T14" s="353">
        <f>$T$12*'TAB-1 Enter Office Information'!$D91</f>
        <v>3.3032274732506277</v>
      </c>
      <c r="U14" s="360" t="s">
        <v>51</v>
      </c>
      <c r="V14" s="307">
        <f>$V$12*'TAB-1 Enter Office Information'!$D91</f>
        <v>3.1768773424190804</v>
      </c>
      <c r="W14" s="361">
        <f>$W$12*'TAB-1 Enter Office Information'!$D91</f>
        <v>3.5497119598332882</v>
      </c>
    </row>
    <row r="15" spans="2:23" s="125" customFormat="1" ht="12" thickBot="1">
      <c r="B15" s="274"/>
      <c r="C15" s="270"/>
      <c r="D15" s="271"/>
      <c r="E15" s="124"/>
      <c r="F15" s="342" t="s">
        <v>52</v>
      </c>
      <c r="G15" s="307">
        <f>$G$12*'TAB-1 Enter Office Information'!$D92</f>
        <v>2.5954175468483816</v>
      </c>
      <c r="H15" s="343">
        <f>$H$12*'TAB-1 Enter Office Information'!$D92</f>
        <v>2.947753247702844</v>
      </c>
      <c r="I15" s="334" t="s">
        <v>52</v>
      </c>
      <c r="J15" s="307">
        <f>$J$12*'TAB-1 Enter Office Information'!$D92</f>
        <v>3.1992730834752985</v>
      </c>
      <c r="K15" s="335">
        <f>$K$12*'TAB-1 Enter Office Information'!$D92</f>
        <v>3.6620552292281054</v>
      </c>
      <c r="L15" s="325" t="s">
        <v>52</v>
      </c>
      <c r="M15" s="307">
        <f>$M$12*'TAB-1 Enter Office Information'!$D92</f>
        <v>2.01520195911414</v>
      </c>
      <c r="N15" s="326">
        <f>$N$12*'TAB-1 Enter Office Information'!$D92</f>
        <v>2.4828700918862263</v>
      </c>
      <c r="O15" s="316" t="s">
        <v>52</v>
      </c>
      <c r="P15" s="307">
        <f>$P$12*'TAB-1 Enter Office Information'!$D92</f>
        <v>2.208468909710392</v>
      </c>
      <c r="Q15" s="317">
        <f>$Q$12*'TAB-1 Enter Office Information'!$D92</f>
        <v>2.966616856369884</v>
      </c>
      <c r="R15" s="352" t="s">
        <v>52</v>
      </c>
      <c r="S15" s="307">
        <f>$S$12*'TAB-1 Enter Office Information'!$D92</f>
        <v>2.205980494037479</v>
      </c>
      <c r="T15" s="353">
        <f>$T$12*'TAB-1 Enter Office Information'!$D92</f>
        <v>2.4774206049379703</v>
      </c>
      <c r="U15" s="360" t="s">
        <v>52</v>
      </c>
      <c r="V15" s="307">
        <f>$V$12*'TAB-1 Enter Office Information'!$D92</f>
        <v>2.38265800681431</v>
      </c>
      <c r="W15" s="361">
        <f>$W$12*'TAB-1 Enter Office Information'!$D92</f>
        <v>2.662283969874966</v>
      </c>
    </row>
    <row r="16" spans="2:23" s="125" customFormat="1" ht="12" thickBot="1">
      <c r="B16" s="272"/>
      <c r="D16" s="124"/>
      <c r="E16" s="124"/>
      <c r="F16" s="342" t="s">
        <v>53</v>
      </c>
      <c r="G16" s="307">
        <f>$G$12*'TAB-1 Enter Office Information'!$D93</f>
        <v>0</v>
      </c>
      <c r="H16" s="343">
        <f>$H$12*'TAB-1 Enter Office Information'!$D93</f>
        <v>0</v>
      </c>
      <c r="I16" s="334" t="s">
        <v>53</v>
      </c>
      <c r="J16" s="307">
        <f>$J$12*'TAB-1 Enter Office Information'!$D93</f>
        <v>0</v>
      </c>
      <c r="K16" s="335">
        <f>$K$12*'TAB-1 Enter Office Information'!$D93</f>
        <v>0</v>
      </c>
      <c r="L16" s="325" t="s">
        <v>53</v>
      </c>
      <c r="M16" s="307">
        <f>$M$12*'TAB-1 Enter Office Information'!$D93</f>
        <v>0</v>
      </c>
      <c r="N16" s="326">
        <f>$N$12*'TAB-1 Enter Office Information'!$D93</f>
        <v>0</v>
      </c>
      <c r="O16" s="316" t="s">
        <v>53</v>
      </c>
      <c r="P16" s="307">
        <f>$P$12*'TAB-1 Enter Office Information'!$D93</f>
        <v>0</v>
      </c>
      <c r="Q16" s="317">
        <f>$Q$12*'TAB-1 Enter Office Information'!$D93</f>
        <v>0</v>
      </c>
      <c r="R16" s="352" t="s">
        <v>53</v>
      </c>
      <c r="S16" s="307">
        <f>$S$12*'TAB-1 Enter Office Information'!$D93</f>
        <v>0</v>
      </c>
      <c r="T16" s="353">
        <f>$T$12*'TAB-1 Enter Office Information'!$D93</f>
        <v>0</v>
      </c>
      <c r="U16" s="360" t="s">
        <v>53</v>
      </c>
      <c r="V16" s="307">
        <f>$V$12*'TAB-1 Enter Office Information'!$D93</f>
        <v>0</v>
      </c>
      <c r="W16" s="361">
        <f>$W$12*'TAB-1 Enter Office Information'!$D93</f>
        <v>0</v>
      </c>
    </row>
    <row r="17" spans="2:23" s="125" customFormat="1" ht="12" thickBot="1">
      <c r="B17" s="272"/>
      <c r="D17" s="124"/>
      <c r="E17" s="124"/>
      <c r="F17" s="342" t="s">
        <v>54</v>
      </c>
      <c r="G17" s="307">
        <f>$G$12*'TAB-1 Enter Office Information'!$D94</f>
        <v>0</v>
      </c>
      <c r="H17" s="343">
        <f>$H$12*'TAB-1 Enter Office Information'!$D94</f>
        <v>0</v>
      </c>
      <c r="I17" s="334" t="s">
        <v>54</v>
      </c>
      <c r="J17" s="307">
        <f>$J$12*'TAB-1 Enter Office Information'!$D94</f>
        <v>0</v>
      </c>
      <c r="K17" s="335">
        <f>$K$12*'TAB-1 Enter Office Information'!$D94</f>
        <v>0</v>
      </c>
      <c r="L17" s="325" t="s">
        <v>54</v>
      </c>
      <c r="M17" s="307">
        <f>$M$12*'TAB-1 Enter Office Information'!$D94</f>
        <v>0</v>
      </c>
      <c r="N17" s="326">
        <f>$N$12*'TAB-1 Enter Office Information'!$D94</f>
        <v>0</v>
      </c>
      <c r="O17" s="316" t="s">
        <v>54</v>
      </c>
      <c r="P17" s="307">
        <f>$P$12*'TAB-1 Enter Office Information'!$D94</f>
        <v>0</v>
      </c>
      <c r="Q17" s="317">
        <f>$Q$12*'TAB-1 Enter Office Information'!$D94</f>
        <v>0</v>
      </c>
      <c r="R17" s="352" t="s">
        <v>54</v>
      </c>
      <c r="S17" s="307">
        <f>$S$12*'TAB-1 Enter Office Information'!$D94</f>
        <v>0</v>
      </c>
      <c r="T17" s="353">
        <f>$T$12*'TAB-1 Enter Office Information'!$D94</f>
        <v>0</v>
      </c>
      <c r="U17" s="360" t="s">
        <v>54</v>
      </c>
      <c r="V17" s="307">
        <f>$V$12*'TAB-1 Enter Office Information'!$D94</f>
        <v>0</v>
      </c>
      <c r="W17" s="361">
        <f>$W$12*'TAB-1 Enter Office Information'!$D94</f>
        <v>0</v>
      </c>
    </row>
    <row r="18" spans="2:23" s="125" customFormat="1" ht="12" thickBot="1">
      <c r="B18" s="272"/>
      <c r="F18" s="342" t="s">
        <v>55</v>
      </c>
      <c r="G18" s="307">
        <f>$G$12*'TAB-1 Enter Office Information'!$D95</f>
        <v>0</v>
      </c>
      <c r="H18" s="343">
        <f>$H$12*'TAB-1 Enter Office Information'!$D95</f>
        <v>0</v>
      </c>
      <c r="I18" s="334" t="s">
        <v>55</v>
      </c>
      <c r="J18" s="307">
        <f>$J$12*'TAB-1 Enter Office Information'!$D95</f>
        <v>0</v>
      </c>
      <c r="K18" s="335">
        <f>$K$12*'TAB-1 Enter Office Information'!$D95</f>
        <v>0</v>
      </c>
      <c r="L18" s="325" t="s">
        <v>55</v>
      </c>
      <c r="M18" s="307">
        <f>$M$12*'TAB-1 Enter Office Information'!$D95</f>
        <v>0</v>
      </c>
      <c r="N18" s="326">
        <f>$N$12*'TAB-1 Enter Office Information'!$D95</f>
        <v>0</v>
      </c>
      <c r="O18" s="316" t="s">
        <v>55</v>
      </c>
      <c r="P18" s="307">
        <f>$P$12*'TAB-1 Enter Office Information'!$D95</f>
        <v>0</v>
      </c>
      <c r="Q18" s="317">
        <f>$Q$12*'TAB-1 Enter Office Information'!$D95</f>
        <v>0</v>
      </c>
      <c r="R18" s="352" t="s">
        <v>55</v>
      </c>
      <c r="S18" s="307">
        <f>$S$12*'TAB-1 Enter Office Information'!$D95</f>
        <v>0</v>
      </c>
      <c r="T18" s="353">
        <f>$T$12*'TAB-1 Enter Office Information'!$D95</f>
        <v>0</v>
      </c>
      <c r="U18" s="360" t="s">
        <v>55</v>
      </c>
      <c r="V18" s="307">
        <f>$V$12*'TAB-1 Enter Office Information'!$D95</f>
        <v>0</v>
      </c>
      <c r="W18" s="361">
        <f>$W$12*'TAB-1 Enter Office Information'!$D95</f>
        <v>0</v>
      </c>
    </row>
    <row r="19" spans="2:23" s="125" customFormat="1" ht="12" thickBot="1">
      <c r="B19" s="272"/>
      <c r="F19" s="342" t="s">
        <v>64</v>
      </c>
      <c r="G19" s="307">
        <f>$G$12*'TAB-1 Enter Office Information'!$D96</f>
        <v>0</v>
      </c>
      <c r="H19" s="343">
        <f>$H$12*'TAB-1 Enter Office Information'!$D96</f>
        <v>0</v>
      </c>
      <c r="I19" s="334" t="s">
        <v>64</v>
      </c>
      <c r="J19" s="307">
        <f>$J$12*'TAB-1 Enter Office Information'!$D96</f>
        <v>0</v>
      </c>
      <c r="K19" s="335">
        <f>$K$12*'TAB-1 Enter Office Information'!$D96</f>
        <v>0</v>
      </c>
      <c r="L19" s="325" t="s">
        <v>64</v>
      </c>
      <c r="M19" s="307">
        <f>$M$12*'TAB-1 Enter Office Information'!$D96</f>
        <v>0</v>
      </c>
      <c r="N19" s="326">
        <f>$N$12*'TAB-1 Enter Office Information'!$D96</f>
        <v>0</v>
      </c>
      <c r="O19" s="316" t="s">
        <v>64</v>
      </c>
      <c r="P19" s="307">
        <f>$P$12*'TAB-1 Enter Office Information'!$D96</f>
        <v>0</v>
      </c>
      <c r="Q19" s="317">
        <f>$Q$12*'TAB-1 Enter Office Information'!$D96</f>
        <v>0</v>
      </c>
      <c r="R19" s="352" t="s">
        <v>64</v>
      </c>
      <c r="S19" s="307">
        <f>$S$12*'TAB-1 Enter Office Information'!$D96</f>
        <v>0</v>
      </c>
      <c r="T19" s="353">
        <f>$T$12*'TAB-1 Enter Office Information'!$D96</f>
        <v>0</v>
      </c>
      <c r="U19" s="360" t="s">
        <v>64</v>
      </c>
      <c r="V19" s="307">
        <f>$V$12*'TAB-1 Enter Office Information'!$D96</f>
        <v>0</v>
      </c>
      <c r="W19" s="361">
        <f>$W$12*'TAB-1 Enter Office Information'!$D96</f>
        <v>0</v>
      </c>
    </row>
    <row r="20" spans="2:23" s="125" customFormat="1" ht="12" thickBot="1">
      <c r="B20" s="272"/>
      <c r="F20" s="342" t="s">
        <v>65</v>
      </c>
      <c r="G20" s="307">
        <f>$G$12*'TAB-1 Enter Office Information'!$D97</f>
        <v>0</v>
      </c>
      <c r="H20" s="343">
        <f>$H$12*'TAB-1 Enter Office Information'!$D97</f>
        <v>0</v>
      </c>
      <c r="I20" s="334" t="s">
        <v>65</v>
      </c>
      <c r="J20" s="307">
        <f>$J$12*'TAB-1 Enter Office Information'!$D97</f>
        <v>0</v>
      </c>
      <c r="K20" s="335">
        <f>$K$12*'TAB-1 Enter Office Information'!$D97</f>
        <v>0</v>
      </c>
      <c r="L20" s="325" t="s">
        <v>65</v>
      </c>
      <c r="M20" s="307">
        <f>$M$12*'TAB-1 Enter Office Information'!$D97</f>
        <v>0</v>
      </c>
      <c r="N20" s="326">
        <f>$N$12*'TAB-1 Enter Office Information'!$D97</f>
        <v>0</v>
      </c>
      <c r="O20" s="316" t="s">
        <v>65</v>
      </c>
      <c r="P20" s="307">
        <f>$P$12*'TAB-1 Enter Office Information'!$D97</f>
        <v>0</v>
      </c>
      <c r="Q20" s="317">
        <f>$Q$12*'TAB-1 Enter Office Information'!$D97</f>
        <v>0</v>
      </c>
      <c r="R20" s="352" t="s">
        <v>65</v>
      </c>
      <c r="S20" s="307">
        <f>$S$12*'TAB-1 Enter Office Information'!$D97</f>
        <v>0</v>
      </c>
      <c r="T20" s="353">
        <f>$T$12*'TAB-1 Enter Office Information'!$D97</f>
        <v>0</v>
      </c>
      <c r="U20" s="360" t="s">
        <v>65</v>
      </c>
      <c r="V20" s="307">
        <f>$V$12*'TAB-1 Enter Office Information'!$D97</f>
        <v>0</v>
      </c>
      <c r="W20" s="361">
        <f>$W$12*'TAB-1 Enter Office Information'!$D97</f>
        <v>0</v>
      </c>
    </row>
    <row r="21" spans="2:23" s="125" customFormat="1" ht="12" thickBot="1">
      <c r="B21" s="272"/>
      <c r="F21" s="340" t="s">
        <v>44</v>
      </c>
      <c r="G21" s="308">
        <f>'CSAW AVG TO CSV print page'!C69</f>
        <v>0</v>
      </c>
      <c r="H21" s="341">
        <f>'CSAW AVG TO CSV print page'!D69</f>
        <v>0</v>
      </c>
      <c r="I21" s="331" t="s">
        <v>44</v>
      </c>
      <c r="J21" s="308">
        <f>'CSAW AVG TO CSV print page'!E69</f>
        <v>0</v>
      </c>
      <c r="K21" s="333">
        <f>'CSAW AVG TO CSV print page'!F69</f>
        <v>0</v>
      </c>
      <c r="L21" s="322" t="s">
        <v>44</v>
      </c>
      <c r="M21" s="308">
        <f>'CSAW AVG TO CSV print page'!G69</f>
        <v>0</v>
      </c>
      <c r="N21" s="324">
        <f>'CSAW AVG TO CSV print page'!H69</f>
        <v>0</v>
      </c>
      <c r="O21" s="313" t="s">
        <v>44</v>
      </c>
      <c r="P21" s="308">
        <f>'CSAW AVG TO CSV print page'!I69</f>
        <v>0</v>
      </c>
      <c r="Q21" s="315">
        <f>'CSAW AVG TO CSV print page'!J69</f>
        <v>0</v>
      </c>
      <c r="R21" s="349" t="s">
        <v>44</v>
      </c>
      <c r="S21" s="308">
        <f>'CSAW AVG TO CSV print page'!K69</f>
        <v>0</v>
      </c>
      <c r="T21" s="351">
        <f>'CSAW AVG TO CSV print page'!L69</f>
        <v>0</v>
      </c>
      <c r="U21" s="358" t="s">
        <v>44</v>
      </c>
      <c r="V21" s="308">
        <f>'CSAW AVG TO CSV print page'!M69</f>
        <v>0</v>
      </c>
      <c r="W21" s="362">
        <f>'CSAW AVG TO CSV print page'!N69</f>
        <v>0</v>
      </c>
    </row>
    <row r="22" spans="2:23" s="125" customFormat="1" ht="12" thickBot="1">
      <c r="B22" s="272"/>
      <c r="F22" s="340" t="s">
        <v>45</v>
      </c>
      <c r="G22" s="308">
        <f>'CSAW AVG TO CSV print page'!C70</f>
        <v>0.6108597285067874</v>
      </c>
      <c r="H22" s="341">
        <f>'CSAW AVG TO CSV print page'!D70</f>
        <v>0.5186750223813786</v>
      </c>
      <c r="I22" s="331" t="s">
        <v>45</v>
      </c>
      <c r="J22" s="308">
        <f>'CSAW AVG TO CSV print page'!E70</f>
        <v>0.7216289592760181</v>
      </c>
      <c r="K22" s="333">
        <f>'CSAW AVG TO CSV print page'!F70</f>
        <v>0.7889704565801253</v>
      </c>
      <c r="L22" s="322" t="s">
        <v>45</v>
      </c>
      <c r="M22" s="308">
        <f>'CSAW AVG TO CSV print page'!G70</f>
        <v>0.5766515837104073</v>
      </c>
      <c r="N22" s="324">
        <f>'CSAW AVG TO CSV print page'!H70</f>
        <v>0.7889704565801253</v>
      </c>
      <c r="O22" s="313" t="s">
        <v>45</v>
      </c>
      <c r="P22" s="308">
        <f>'CSAW AVG TO CSV print page'!I70</f>
        <v>0.5049773755656108</v>
      </c>
      <c r="Q22" s="315">
        <f>'CSAW AVG TO CSV print page'!J70</f>
        <v>0.19358997314234555</v>
      </c>
      <c r="R22" s="349" t="s">
        <v>45</v>
      </c>
      <c r="S22" s="308">
        <f>'CSAW AVG TO CSV print page'!K70</f>
        <v>0.5375565610859728</v>
      </c>
      <c r="T22" s="351">
        <f>'CSAW AVG TO CSV print page'!L70</f>
        <v>0.6757385854968665</v>
      </c>
      <c r="U22" s="358" t="s">
        <v>45</v>
      </c>
      <c r="V22" s="308">
        <f>'CSAW AVG TO CSV print page'!M70</f>
        <v>0.6483257918552036</v>
      </c>
      <c r="W22" s="362">
        <f>'CSAW AVG TO CSV print page'!N70</f>
        <v>1.1140555058191581</v>
      </c>
    </row>
    <row r="23" spans="2:23" s="125" customFormat="1" ht="12" thickBot="1">
      <c r="B23" s="272"/>
      <c r="F23" s="340" t="s">
        <v>47</v>
      </c>
      <c r="G23" s="308">
        <f>'CSAW AVG TO CSV print page'!C72</f>
        <v>0.8374926427310181</v>
      </c>
      <c r="H23" s="341">
        <f>'CSAW AVG TO CSV print page'!D72</f>
        <v>3.611461563840316</v>
      </c>
      <c r="I23" s="331" t="s">
        <v>47</v>
      </c>
      <c r="J23" s="308">
        <f>'CSAW AVG TO CSV print page'!E72</f>
        <v>1.2307239552678042</v>
      </c>
      <c r="K23" s="333">
        <f>'CSAW AVG TO CSV print page'!F72</f>
        <v>3.474546354338501</v>
      </c>
      <c r="L23" s="322" t="s">
        <v>47</v>
      </c>
      <c r="M23" s="308">
        <f>'CSAW AVG TO CSV print page'!G72</f>
        <v>0.6753972925250147</v>
      </c>
      <c r="N23" s="324">
        <f>'CSAW AVG TO CSV print page'!H72</f>
        <v>2.1157274826789836</v>
      </c>
      <c r="O23" s="313" t="s">
        <v>47</v>
      </c>
      <c r="P23" s="308">
        <f>'CSAW AVG TO CSV print page'!I72</f>
        <v>0.6964096527369039</v>
      </c>
      <c r="Q23" s="315">
        <f>'CSAW AVG TO CSV print page'!J72</f>
        <v>2.061478060046189</v>
      </c>
      <c r="R23" s="349" t="s">
        <v>47</v>
      </c>
      <c r="S23" s="308">
        <f>'CSAW AVG TO CSV print page'!K72</f>
        <v>0.8104767510300175</v>
      </c>
      <c r="T23" s="351">
        <f>'CSAW AVG TO CSV print page'!L72</f>
        <v>2.2578093038601117</v>
      </c>
      <c r="U23" s="358" t="s">
        <v>47</v>
      </c>
      <c r="V23" s="308">
        <f>'CSAW AVG TO CSV print page'!M72</f>
        <v>0.8494997057092406</v>
      </c>
      <c r="W23" s="362">
        <f>'CSAW AVG TO CSV print page'!N72</f>
        <v>2.138977235235895</v>
      </c>
    </row>
    <row r="24" spans="2:23" s="125" customFormat="1" ht="12" thickBot="1">
      <c r="B24" s="272"/>
      <c r="F24" s="340" t="s">
        <v>48</v>
      </c>
      <c r="G24" s="309">
        <f>'CSAW AVG TO CSV print page'!C73</f>
        <v>14.94516755879145</v>
      </c>
      <c r="H24" s="344">
        <f>'CSAW AVG TO CSV print page'!D73</f>
        <v>11.87678103337799</v>
      </c>
      <c r="I24" s="331" t="s">
        <v>48</v>
      </c>
      <c r="J24" s="308">
        <f>'CSAW AVG TO CSV print page'!E73</f>
        <v>20.890344250234662</v>
      </c>
      <c r="K24" s="333">
        <f>'CSAW AVG TO CSV print page'!F73</f>
        <v>17.45246111725986</v>
      </c>
      <c r="L24" s="322" t="s">
        <v>48</v>
      </c>
      <c r="M24" s="308">
        <f>'CSAW AVG TO CSV print page'!G73</f>
        <v>17.384533854232735</v>
      </c>
      <c r="N24" s="324">
        <f>'CSAW AVG TO CSV print page'!H73</f>
        <v>16.094282635288636</v>
      </c>
      <c r="O24" s="313" t="s">
        <v>48</v>
      </c>
      <c r="P24" s="308">
        <f>'CSAW AVG TO CSV print page'!I73</f>
        <v>14.867925112255515</v>
      </c>
      <c r="Q24" s="315">
        <f>'CSAW AVG TO CSV print page'!J73</f>
        <v>16.163118191879768</v>
      </c>
      <c r="R24" s="349" t="s">
        <v>48</v>
      </c>
      <c r="S24" s="308">
        <f>'CSAW AVG TO CSV print page'!K73</f>
        <v>14.097992338719909</v>
      </c>
      <c r="T24" s="351">
        <f>'CSAW AVG TO CSV print page'!L73</f>
        <v>14.921430651832003</v>
      </c>
      <c r="U24" s="358" t="s">
        <v>48</v>
      </c>
      <c r="V24" s="308">
        <f>'CSAW AVG TO CSV print page'!M73</f>
        <v>16.03403688576575</v>
      </c>
      <c r="W24" s="362">
        <f>'CSAW AVG TO CSV print page'!N73</f>
        <v>14.39192637036174</v>
      </c>
    </row>
    <row r="25" spans="2:23" s="125" customFormat="1" ht="12" thickBot="1">
      <c r="B25" s="272"/>
      <c r="E25" s="126"/>
      <c r="F25" s="340" t="s">
        <v>49</v>
      </c>
      <c r="G25" s="309">
        <f>'CSAW AVG TO CSV print page'!C74</f>
        <v>13.605650789687243</v>
      </c>
      <c r="H25" s="344">
        <f>'CSAW AVG TO CSV print page'!D74</f>
        <v>7.756262632375189</v>
      </c>
      <c r="I25" s="331" t="s">
        <v>49</v>
      </c>
      <c r="J25" s="308">
        <f>'CSAW AVG TO CSV print page'!E74</f>
        <v>16.01149759660403</v>
      </c>
      <c r="K25" s="333">
        <f>'CSAW AVG TO CSV print page'!F74</f>
        <v>14.633282904689862</v>
      </c>
      <c r="L25" s="322" t="s">
        <v>49</v>
      </c>
      <c r="M25" s="308">
        <f>'CSAW AVG TO CSV print page'!G74</f>
        <v>12.80620013733691</v>
      </c>
      <c r="N25" s="324">
        <f>'CSAW AVG TO CSV print page'!H74</f>
        <v>16.314553706505293</v>
      </c>
      <c r="O25" s="313" t="s">
        <v>49</v>
      </c>
      <c r="P25" s="308">
        <f>'CSAW AVG TO CSV print page'!I74</f>
        <v>11.204800549347649</v>
      </c>
      <c r="Q25" s="315">
        <f>'CSAW AVG TO CSV print page'!J74</f>
        <v>15.447765204236006</v>
      </c>
      <c r="R25" s="349" t="s">
        <v>49</v>
      </c>
      <c r="S25" s="308">
        <f>'CSAW AVG TO CSV print page'!K74</f>
        <v>12.006749484986576</v>
      </c>
      <c r="T25" s="351">
        <f>'CSAW AVG TO CSV print page'!L74</f>
        <v>16.77783721633888</v>
      </c>
      <c r="U25" s="358" t="s">
        <v>49</v>
      </c>
      <c r="V25" s="308">
        <f>'CSAW AVG TO CSV print page'!M74</f>
        <v>14.405101442037578</v>
      </c>
      <c r="W25" s="362">
        <f>'CSAW AVG TO CSV print page'!N74</f>
        <v>11.390298335854764</v>
      </c>
    </row>
    <row r="26" spans="2:25" s="125" customFormat="1" ht="12" thickBot="1">
      <c r="B26" s="272"/>
      <c r="D26" s="126" t="s">
        <v>187</v>
      </c>
      <c r="F26" s="345" t="s">
        <v>24</v>
      </c>
      <c r="G26" s="310">
        <f>G12+G21+G22+G23+G24+G25</f>
        <v>47.30195436537238</v>
      </c>
      <c r="H26" s="346">
        <f>H12+H21+H22+H23+H24+H25</f>
        <v>43.414868569993835</v>
      </c>
      <c r="I26" s="336" t="s">
        <v>24</v>
      </c>
      <c r="J26" s="310">
        <f>J12+J21+J22+J23+J24+J25</f>
        <v>60.182681984551174</v>
      </c>
      <c r="K26" s="337">
        <f>K12+K21+K22+K23+K24+K25</f>
        <v>60.76296236105571</v>
      </c>
      <c r="L26" s="327" t="s">
        <v>24</v>
      </c>
      <c r="M26" s="310">
        <f>M12+M21+M22+M23+M24+M25</f>
        <v>44.877462595232664</v>
      </c>
      <c r="N26" s="328">
        <f>N12+N21+N22+N23+N24+N25</f>
        <v>51.86600156029455</v>
      </c>
      <c r="O26" s="318" t="s">
        <v>24</v>
      </c>
      <c r="P26" s="310">
        <f>P12+P21+P22+P23+P24+P25</f>
        <v>41.99723875464163</v>
      </c>
      <c r="Q26" s="319">
        <f>Q12+Q21+Q22+Q23+Q24+Q25</f>
        <v>53.64339713843687</v>
      </c>
      <c r="R26" s="354" t="s">
        <v>24</v>
      </c>
      <c r="S26" s="310">
        <f>S12+S21+S22+S23+S24+S25</f>
        <v>42.159311762739</v>
      </c>
      <c r="T26" s="355">
        <f>T12+T21+T22+T23+T24+T25</f>
        <v>51.148953123781</v>
      </c>
      <c r="U26" s="363" t="s">
        <v>24</v>
      </c>
      <c r="V26" s="307">
        <f>V12+V21+V22+V23+V24+V25</f>
        <v>47.821350537463175</v>
      </c>
      <c r="W26" s="364">
        <f>W12+W21+W22+W23+W24+W25</f>
        <v>46.783817246438</v>
      </c>
      <c r="X26" s="482"/>
      <c r="Y26" s="483"/>
    </row>
    <row r="27" spans="2:25" s="125" customFormat="1" ht="12" thickBot="1">
      <c r="B27" s="272"/>
      <c r="D27" s="125" t="str">
        <f>'Step 3 - Current SCHEDULE'!B27</f>
        <v>35-1018</v>
      </c>
      <c r="E27" s="127"/>
      <c r="F27" s="484" t="s">
        <v>111</v>
      </c>
      <c r="G27" s="485"/>
      <c r="H27" s="486"/>
      <c r="I27" s="484" t="s">
        <v>112</v>
      </c>
      <c r="J27" s="485"/>
      <c r="K27" s="486"/>
      <c r="L27" s="484" t="s">
        <v>113</v>
      </c>
      <c r="M27" s="485"/>
      <c r="N27" s="486"/>
      <c r="O27" s="484" t="s">
        <v>114</v>
      </c>
      <c r="P27" s="485"/>
      <c r="Q27" s="486"/>
      <c r="R27" s="484" t="s">
        <v>117</v>
      </c>
      <c r="S27" s="485"/>
      <c r="T27" s="486"/>
      <c r="U27" s="484" t="s">
        <v>115</v>
      </c>
      <c r="V27" s="485"/>
      <c r="W27" s="486"/>
      <c r="X27" s="487"/>
      <c r="Y27" s="488"/>
    </row>
    <row r="28" spans="2:25" ht="12.75" thickBot="1">
      <c r="B28" s="134"/>
      <c r="D28" s="131"/>
      <c r="E28" s="5" t="s">
        <v>107</v>
      </c>
      <c r="F28" s="209" t="s">
        <v>33</v>
      </c>
      <c r="G28" s="210" t="s">
        <v>18</v>
      </c>
      <c r="H28" s="238" t="s">
        <v>180</v>
      </c>
      <c r="I28" s="209" t="s">
        <v>33</v>
      </c>
      <c r="J28" s="210" t="s">
        <v>18</v>
      </c>
      <c r="K28" s="238" t="s">
        <v>180</v>
      </c>
      <c r="L28" s="209" t="s">
        <v>33</v>
      </c>
      <c r="M28" s="210" t="s">
        <v>18</v>
      </c>
      <c r="N28" s="238" t="s">
        <v>180</v>
      </c>
      <c r="O28" s="209" t="s">
        <v>33</v>
      </c>
      <c r="P28" s="210" t="s">
        <v>18</v>
      </c>
      <c r="Q28" s="238" t="s">
        <v>180</v>
      </c>
      <c r="R28" s="209" t="s">
        <v>33</v>
      </c>
      <c r="S28" s="210" t="s">
        <v>18</v>
      </c>
      <c r="T28" s="238" t="s">
        <v>180</v>
      </c>
      <c r="U28" s="209" t="s">
        <v>33</v>
      </c>
      <c r="V28" s="210" t="s">
        <v>18</v>
      </c>
      <c r="W28" s="238" t="s">
        <v>180</v>
      </c>
      <c r="X28" s="489" t="s">
        <v>32</v>
      </c>
      <c r="Y28" s="490"/>
    </row>
    <row r="29" spans="2:25" s="58" customFormat="1" ht="13.5" thickBot="1">
      <c r="B29" s="275"/>
      <c r="C29" s="98">
        <v>1</v>
      </c>
      <c r="D29" s="284" t="str">
        <f>'Step 4 Earned Hrs - Schedule'!D29</f>
        <v>Employee 1</v>
      </c>
      <c r="E29" s="101"/>
      <c r="F29" s="59">
        <v>0</v>
      </c>
      <c r="G29" s="60">
        <v>0</v>
      </c>
      <c r="H29" s="71">
        <v>0</v>
      </c>
      <c r="I29" s="59">
        <v>0</v>
      </c>
      <c r="J29" s="60">
        <v>0</v>
      </c>
      <c r="K29" s="71">
        <v>0</v>
      </c>
      <c r="L29" s="59">
        <v>0</v>
      </c>
      <c r="M29" s="60">
        <v>0</v>
      </c>
      <c r="N29" s="71">
        <v>0</v>
      </c>
      <c r="O29" s="59">
        <v>0</v>
      </c>
      <c r="P29" s="60">
        <v>0</v>
      </c>
      <c r="Q29" s="71">
        <v>0</v>
      </c>
      <c r="R29" s="59">
        <v>0</v>
      </c>
      <c r="S29" s="60">
        <v>0</v>
      </c>
      <c r="T29" s="71">
        <v>0</v>
      </c>
      <c r="U29" s="59">
        <v>0</v>
      </c>
      <c r="V29" s="60">
        <v>0</v>
      </c>
      <c r="W29" s="71">
        <v>0</v>
      </c>
      <c r="X29" s="448">
        <f>F29+I29+L29+O29+R29+U29</f>
        <v>0</v>
      </c>
      <c r="Y29" s="449"/>
    </row>
    <row r="30" spans="2:25" s="58" customFormat="1" ht="13.5" thickBot="1">
      <c r="B30" s="275"/>
      <c r="C30" s="98">
        <v>2</v>
      </c>
      <c r="D30" s="284" t="str">
        <f>'Step 4 Earned Hrs - Schedule'!D30</f>
        <v>Employee 2</v>
      </c>
      <c r="E30" s="101"/>
      <c r="F30" s="59">
        <v>0</v>
      </c>
      <c r="G30" s="60">
        <v>0</v>
      </c>
      <c r="H30" s="71">
        <v>0</v>
      </c>
      <c r="I30" s="59">
        <v>0</v>
      </c>
      <c r="J30" s="60">
        <v>0</v>
      </c>
      <c r="K30" s="71">
        <v>0</v>
      </c>
      <c r="L30" s="59">
        <v>0</v>
      </c>
      <c r="M30" s="60">
        <v>0</v>
      </c>
      <c r="N30" s="71">
        <v>0</v>
      </c>
      <c r="O30" s="59">
        <v>0</v>
      </c>
      <c r="P30" s="60">
        <v>0</v>
      </c>
      <c r="Q30" s="71">
        <v>0</v>
      </c>
      <c r="R30" s="59">
        <v>0</v>
      </c>
      <c r="S30" s="60">
        <v>0</v>
      </c>
      <c r="T30" s="71">
        <v>0</v>
      </c>
      <c r="U30" s="59">
        <v>0</v>
      </c>
      <c r="V30" s="60">
        <v>0</v>
      </c>
      <c r="W30" s="71">
        <v>0</v>
      </c>
      <c r="X30" s="448">
        <f aca="true" t="shared" si="0" ref="X30:X58">F30+I30+L30+O30+R30+U30</f>
        <v>0</v>
      </c>
      <c r="Y30" s="449"/>
    </row>
    <row r="31" spans="2:25" s="58" customFormat="1" ht="13.5" thickBot="1">
      <c r="B31" s="275"/>
      <c r="C31" s="98">
        <f aca="true" t="shared" si="1" ref="C31:C58">C30+1</f>
        <v>3</v>
      </c>
      <c r="D31" s="284" t="str">
        <f>'Step 4 Earned Hrs - Schedule'!D31</f>
        <v>Employee 3</v>
      </c>
      <c r="E31" s="101"/>
      <c r="F31" s="59">
        <v>0</v>
      </c>
      <c r="G31" s="60">
        <v>0</v>
      </c>
      <c r="H31" s="71">
        <v>0</v>
      </c>
      <c r="I31" s="59">
        <v>0</v>
      </c>
      <c r="J31" s="60">
        <v>0</v>
      </c>
      <c r="K31" s="71">
        <v>0</v>
      </c>
      <c r="L31" s="59">
        <v>0</v>
      </c>
      <c r="M31" s="60">
        <v>0</v>
      </c>
      <c r="N31" s="71">
        <v>0</v>
      </c>
      <c r="O31" s="59">
        <v>0</v>
      </c>
      <c r="P31" s="60">
        <v>0</v>
      </c>
      <c r="Q31" s="71">
        <v>0</v>
      </c>
      <c r="R31" s="59">
        <v>0</v>
      </c>
      <c r="S31" s="60">
        <v>0</v>
      </c>
      <c r="T31" s="71">
        <v>0</v>
      </c>
      <c r="U31" s="59">
        <v>0</v>
      </c>
      <c r="V31" s="60">
        <v>0</v>
      </c>
      <c r="W31" s="71">
        <v>0</v>
      </c>
      <c r="X31" s="448">
        <f t="shared" si="0"/>
        <v>0</v>
      </c>
      <c r="Y31" s="449"/>
    </row>
    <row r="32" spans="2:25" s="58" customFormat="1" ht="13.5" thickBot="1">
      <c r="B32" s="275"/>
      <c r="C32" s="98">
        <f t="shared" si="1"/>
        <v>4</v>
      </c>
      <c r="D32" s="284" t="str">
        <f>'Step 4 Earned Hrs - Schedule'!D32</f>
        <v>Employee 4</v>
      </c>
      <c r="E32" s="101"/>
      <c r="F32" s="59">
        <v>0</v>
      </c>
      <c r="G32" s="60">
        <v>0</v>
      </c>
      <c r="H32" s="71">
        <v>0</v>
      </c>
      <c r="I32" s="59">
        <v>0</v>
      </c>
      <c r="J32" s="60">
        <v>0</v>
      </c>
      <c r="K32" s="71">
        <v>0</v>
      </c>
      <c r="L32" s="59">
        <v>0</v>
      </c>
      <c r="M32" s="60">
        <v>0</v>
      </c>
      <c r="N32" s="71">
        <v>0</v>
      </c>
      <c r="O32" s="59">
        <v>0</v>
      </c>
      <c r="P32" s="60">
        <v>0</v>
      </c>
      <c r="Q32" s="71">
        <v>0</v>
      </c>
      <c r="R32" s="59">
        <v>0</v>
      </c>
      <c r="S32" s="60">
        <v>0</v>
      </c>
      <c r="T32" s="71">
        <v>0</v>
      </c>
      <c r="U32" s="59">
        <v>0</v>
      </c>
      <c r="V32" s="60">
        <v>0</v>
      </c>
      <c r="W32" s="71">
        <v>0</v>
      </c>
      <c r="X32" s="448">
        <f t="shared" si="0"/>
        <v>0</v>
      </c>
      <c r="Y32" s="449"/>
    </row>
    <row r="33" spans="2:25" s="58" customFormat="1" ht="13.5" thickBot="1">
      <c r="B33" s="275"/>
      <c r="C33" s="98">
        <f t="shared" si="1"/>
        <v>5</v>
      </c>
      <c r="D33" s="284" t="str">
        <f>'Step 4 Earned Hrs - Schedule'!D33</f>
        <v>Employee 5</v>
      </c>
      <c r="E33" s="101"/>
      <c r="F33" s="59">
        <v>0</v>
      </c>
      <c r="G33" s="60">
        <v>0</v>
      </c>
      <c r="H33" s="71">
        <v>0</v>
      </c>
      <c r="I33" s="59">
        <v>0</v>
      </c>
      <c r="J33" s="60">
        <v>0</v>
      </c>
      <c r="K33" s="71">
        <v>0</v>
      </c>
      <c r="L33" s="59">
        <v>0</v>
      </c>
      <c r="M33" s="60">
        <v>0</v>
      </c>
      <c r="N33" s="71">
        <v>0</v>
      </c>
      <c r="O33" s="59">
        <v>0</v>
      </c>
      <c r="P33" s="60">
        <v>0</v>
      </c>
      <c r="Q33" s="71">
        <v>0</v>
      </c>
      <c r="R33" s="59">
        <v>0</v>
      </c>
      <c r="S33" s="60">
        <v>0</v>
      </c>
      <c r="T33" s="71">
        <v>0</v>
      </c>
      <c r="U33" s="59">
        <v>0</v>
      </c>
      <c r="V33" s="60">
        <v>0</v>
      </c>
      <c r="W33" s="71">
        <v>0</v>
      </c>
      <c r="X33" s="448">
        <f t="shared" si="0"/>
        <v>0</v>
      </c>
      <c r="Y33" s="449"/>
    </row>
    <row r="34" spans="2:25" s="58" customFormat="1" ht="13.5" thickBot="1">
      <c r="B34" s="275"/>
      <c r="C34" s="211">
        <f t="shared" si="1"/>
        <v>6</v>
      </c>
      <c r="D34" s="284" t="str">
        <f>'Step 4 Earned Hrs - Schedule'!D34</f>
        <v>Employee 6</v>
      </c>
      <c r="E34" s="101"/>
      <c r="F34" s="59">
        <v>0</v>
      </c>
      <c r="G34" s="60">
        <v>0</v>
      </c>
      <c r="H34" s="71">
        <v>0</v>
      </c>
      <c r="I34" s="59">
        <v>0</v>
      </c>
      <c r="J34" s="60">
        <v>0</v>
      </c>
      <c r="K34" s="71">
        <v>0</v>
      </c>
      <c r="L34" s="59">
        <v>0</v>
      </c>
      <c r="M34" s="60">
        <v>0</v>
      </c>
      <c r="N34" s="71">
        <v>0</v>
      </c>
      <c r="O34" s="59">
        <v>0</v>
      </c>
      <c r="P34" s="60">
        <v>0</v>
      </c>
      <c r="Q34" s="71">
        <v>0</v>
      </c>
      <c r="R34" s="59">
        <v>0</v>
      </c>
      <c r="S34" s="60">
        <v>0</v>
      </c>
      <c r="T34" s="71">
        <v>0</v>
      </c>
      <c r="U34" s="59">
        <v>0</v>
      </c>
      <c r="V34" s="60">
        <v>0</v>
      </c>
      <c r="W34" s="71">
        <v>0</v>
      </c>
      <c r="X34" s="448">
        <f t="shared" si="0"/>
        <v>0</v>
      </c>
      <c r="Y34" s="449"/>
    </row>
    <row r="35" spans="2:25" s="58" customFormat="1" ht="13.5" thickBot="1">
      <c r="B35" s="275"/>
      <c r="C35" s="98">
        <f t="shared" si="1"/>
        <v>7</v>
      </c>
      <c r="D35" s="284" t="str">
        <f>'Step 4 Earned Hrs - Schedule'!D35</f>
        <v>Employee 7</v>
      </c>
      <c r="E35" s="101"/>
      <c r="F35" s="59">
        <v>0</v>
      </c>
      <c r="G35" s="60">
        <v>0</v>
      </c>
      <c r="H35" s="71">
        <v>0</v>
      </c>
      <c r="I35" s="59">
        <v>0</v>
      </c>
      <c r="J35" s="60">
        <v>0</v>
      </c>
      <c r="K35" s="71">
        <v>0</v>
      </c>
      <c r="L35" s="59">
        <v>0</v>
      </c>
      <c r="M35" s="60">
        <v>0</v>
      </c>
      <c r="N35" s="71">
        <v>0</v>
      </c>
      <c r="O35" s="59">
        <v>0</v>
      </c>
      <c r="P35" s="60">
        <v>0</v>
      </c>
      <c r="Q35" s="71">
        <v>0</v>
      </c>
      <c r="R35" s="59">
        <v>0</v>
      </c>
      <c r="S35" s="60">
        <v>0</v>
      </c>
      <c r="T35" s="71">
        <v>0</v>
      </c>
      <c r="U35" s="59">
        <v>0</v>
      </c>
      <c r="V35" s="60">
        <v>0</v>
      </c>
      <c r="W35" s="71">
        <v>0</v>
      </c>
      <c r="X35" s="448">
        <f t="shared" si="0"/>
        <v>0</v>
      </c>
      <c r="Y35" s="449"/>
    </row>
    <row r="36" spans="2:25" s="58" customFormat="1" ht="13.5" thickBot="1">
      <c r="B36" s="275"/>
      <c r="C36" s="98">
        <f t="shared" si="1"/>
        <v>8</v>
      </c>
      <c r="D36" s="284" t="str">
        <f>'Step 4 Earned Hrs - Schedule'!D36</f>
        <v>Employee 8</v>
      </c>
      <c r="E36" s="101"/>
      <c r="F36" s="59">
        <v>0</v>
      </c>
      <c r="G36" s="60">
        <v>0</v>
      </c>
      <c r="H36" s="71">
        <v>0</v>
      </c>
      <c r="I36" s="59">
        <v>0</v>
      </c>
      <c r="J36" s="60">
        <v>0</v>
      </c>
      <c r="K36" s="71">
        <v>0</v>
      </c>
      <c r="L36" s="59">
        <v>0</v>
      </c>
      <c r="M36" s="60">
        <v>0</v>
      </c>
      <c r="N36" s="71">
        <v>0</v>
      </c>
      <c r="O36" s="59">
        <v>0</v>
      </c>
      <c r="P36" s="60">
        <v>0</v>
      </c>
      <c r="Q36" s="71">
        <v>0</v>
      </c>
      <c r="R36" s="59">
        <v>0</v>
      </c>
      <c r="S36" s="60">
        <v>0</v>
      </c>
      <c r="T36" s="71">
        <v>0</v>
      </c>
      <c r="U36" s="59">
        <v>0</v>
      </c>
      <c r="V36" s="60">
        <v>0</v>
      </c>
      <c r="W36" s="71">
        <v>0</v>
      </c>
      <c r="X36" s="448">
        <f t="shared" si="0"/>
        <v>0</v>
      </c>
      <c r="Y36" s="449"/>
    </row>
    <row r="37" spans="2:25" s="58" customFormat="1" ht="13.5" thickBot="1">
      <c r="B37" s="275"/>
      <c r="C37" s="98">
        <f t="shared" si="1"/>
        <v>9</v>
      </c>
      <c r="D37" s="284" t="str">
        <f>'Step 4 Earned Hrs - Schedule'!D37</f>
        <v>Employee 9</v>
      </c>
      <c r="E37" s="101"/>
      <c r="F37" s="59">
        <v>0</v>
      </c>
      <c r="G37" s="60">
        <v>0</v>
      </c>
      <c r="H37" s="71">
        <v>0</v>
      </c>
      <c r="I37" s="59">
        <v>0</v>
      </c>
      <c r="J37" s="60">
        <v>0</v>
      </c>
      <c r="K37" s="71">
        <v>0</v>
      </c>
      <c r="L37" s="59">
        <v>0</v>
      </c>
      <c r="M37" s="60">
        <v>0</v>
      </c>
      <c r="N37" s="71">
        <v>0</v>
      </c>
      <c r="O37" s="59">
        <v>0</v>
      </c>
      <c r="P37" s="60">
        <v>0</v>
      </c>
      <c r="Q37" s="71">
        <v>0</v>
      </c>
      <c r="R37" s="59">
        <v>0</v>
      </c>
      <c r="S37" s="60">
        <v>0</v>
      </c>
      <c r="T37" s="71">
        <v>0</v>
      </c>
      <c r="U37" s="59">
        <v>0</v>
      </c>
      <c r="V37" s="60">
        <v>0</v>
      </c>
      <c r="W37" s="71">
        <v>0</v>
      </c>
      <c r="X37" s="448">
        <f t="shared" si="0"/>
        <v>0</v>
      </c>
      <c r="Y37" s="449"/>
    </row>
    <row r="38" spans="2:25" s="58" customFormat="1" ht="13.5" thickBot="1">
      <c r="B38" s="275"/>
      <c r="C38" s="98">
        <f t="shared" si="1"/>
        <v>10</v>
      </c>
      <c r="D38" s="284" t="str">
        <f>'Step 4 Earned Hrs - Schedule'!D38</f>
        <v>Employee 10</v>
      </c>
      <c r="E38" s="101"/>
      <c r="F38" s="59">
        <v>0</v>
      </c>
      <c r="G38" s="60">
        <v>0</v>
      </c>
      <c r="H38" s="71">
        <v>0</v>
      </c>
      <c r="I38" s="59">
        <v>0</v>
      </c>
      <c r="J38" s="60">
        <v>0</v>
      </c>
      <c r="K38" s="71">
        <v>0</v>
      </c>
      <c r="L38" s="59">
        <v>0</v>
      </c>
      <c r="M38" s="60">
        <v>0</v>
      </c>
      <c r="N38" s="71">
        <v>0</v>
      </c>
      <c r="O38" s="59">
        <v>0</v>
      </c>
      <c r="P38" s="60">
        <v>0</v>
      </c>
      <c r="Q38" s="71">
        <v>0</v>
      </c>
      <c r="R38" s="59">
        <v>0</v>
      </c>
      <c r="S38" s="60">
        <v>0</v>
      </c>
      <c r="T38" s="71">
        <v>0</v>
      </c>
      <c r="U38" s="59">
        <v>0</v>
      </c>
      <c r="V38" s="60">
        <v>0</v>
      </c>
      <c r="W38" s="71">
        <v>0</v>
      </c>
      <c r="X38" s="448">
        <f t="shared" si="0"/>
        <v>0</v>
      </c>
      <c r="Y38" s="449"/>
    </row>
    <row r="39" spans="2:25" s="58" customFormat="1" ht="13.5" thickBot="1">
      <c r="B39" s="275"/>
      <c r="C39" s="98">
        <f t="shared" si="1"/>
        <v>11</v>
      </c>
      <c r="D39" s="284" t="str">
        <f>'Step 4 Earned Hrs - Schedule'!D39</f>
        <v>Employee 11</v>
      </c>
      <c r="E39" s="101"/>
      <c r="F39" s="59">
        <v>0</v>
      </c>
      <c r="G39" s="60">
        <v>0</v>
      </c>
      <c r="H39" s="71">
        <v>0</v>
      </c>
      <c r="I39" s="59">
        <v>0</v>
      </c>
      <c r="J39" s="60">
        <v>0</v>
      </c>
      <c r="K39" s="71">
        <v>0</v>
      </c>
      <c r="L39" s="59">
        <v>0</v>
      </c>
      <c r="M39" s="60">
        <v>0</v>
      </c>
      <c r="N39" s="71">
        <v>0</v>
      </c>
      <c r="O39" s="59">
        <v>0</v>
      </c>
      <c r="P39" s="60">
        <v>0</v>
      </c>
      <c r="Q39" s="71">
        <v>0</v>
      </c>
      <c r="R39" s="59">
        <v>0</v>
      </c>
      <c r="S39" s="60">
        <v>0</v>
      </c>
      <c r="T39" s="71">
        <v>0</v>
      </c>
      <c r="U39" s="59">
        <v>0</v>
      </c>
      <c r="V39" s="60">
        <v>0</v>
      </c>
      <c r="W39" s="71">
        <v>0</v>
      </c>
      <c r="X39" s="448">
        <f t="shared" si="0"/>
        <v>0</v>
      </c>
      <c r="Y39" s="449"/>
    </row>
    <row r="40" spans="2:25" s="58" customFormat="1" ht="13.5" thickBot="1">
      <c r="B40" s="275"/>
      <c r="C40" s="98">
        <f t="shared" si="1"/>
        <v>12</v>
      </c>
      <c r="D40" s="284" t="str">
        <f>'Step 4 Earned Hrs - Schedule'!D40</f>
        <v>Employee 12</v>
      </c>
      <c r="E40" s="101"/>
      <c r="F40" s="59">
        <v>0</v>
      </c>
      <c r="G40" s="60">
        <v>0</v>
      </c>
      <c r="H40" s="71">
        <v>0</v>
      </c>
      <c r="I40" s="59">
        <v>0</v>
      </c>
      <c r="J40" s="60">
        <v>0</v>
      </c>
      <c r="K40" s="71">
        <v>0</v>
      </c>
      <c r="L40" s="59">
        <v>0</v>
      </c>
      <c r="M40" s="60">
        <v>0</v>
      </c>
      <c r="N40" s="71">
        <v>0</v>
      </c>
      <c r="O40" s="59">
        <v>0</v>
      </c>
      <c r="P40" s="60">
        <v>0</v>
      </c>
      <c r="Q40" s="71">
        <v>0</v>
      </c>
      <c r="R40" s="59">
        <v>0</v>
      </c>
      <c r="S40" s="60">
        <v>0</v>
      </c>
      <c r="T40" s="71">
        <v>0</v>
      </c>
      <c r="U40" s="59">
        <v>0</v>
      </c>
      <c r="V40" s="60">
        <v>0</v>
      </c>
      <c r="W40" s="71">
        <v>0</v>
      </c>
      <c r="X40" s="448">
        <f t="shared" si="0"/>
        <v>0</v>
      </c>
      <c r="Y40" s="449"/>
    </row>
    <row r="41" spans="2:25" s="58" customFormat="1" ht="13.5" thickBot="1">
      <c r="B41" s="275"/>
      <c r="C41" s="98">
        <f t="shared" si="1"/>
        <v>13</v>
      </c>
      <c r="D41" s="284" t="str">
        <f>'Step 4 Earned Hrs - Schedule'!D41</f>
        <v>Employee 13</v>
      </c>
      <c r="E41" s="101"/>
      <c r="F41" s="59">
        <v>0</v>
      </c>
      <c r="G41" s="60">
        <v>0</v>
      </c>
      <c r="H41" s="71">
        <v>0</v>
      </c>
      <c r="I41" s="59">
        <v>0</v>
      </c>
      <c r="J41" s="60">
        <v>0</v>
      </c>
      <c r="K41" s="71">
        <v>0</v>
      </c>
      <c r="L41" s="59">
        <v>0</v>
      </c>
      <c r="M41" s="60">
        <v>0</v>
      </c>
      <c r="N41" s="71">
        <v>0</v>
      </c>
      <c r="O41" s="59">
        <v>0</v>
      </c>
      <c r="P41" s="60">
        <v>0</v>
      </c>
      <c r="Q41" s="71">
        <v>0</v>
      </c>
      <c r="R41" s="59">
        <v>0</v>
      </c>
      <c r="S41" s="60">
        <v>0</v>
      </c>
      <c r="T41" s="71">
        <v>0</v>
      </c>
      <c r="U41" s="59">
        <v>0</v>
      </c>
      <c r="V41" s="60">
        <v>0</v>
      </c>
      <c r="W41" s="71">
        <v>0</v>
      </c>
      <c r="X41" s="448">
        <f t="shared" si="0"/>
        <v>0</v>
      </c>
      <c r="Y41" s="449"/>
    </row>
    <row r="42" spans="2:25" s="58" customFormat="1" ht="13.5" thickBot="1">
      <c r="B42" s="275"/>
      <c r="C42" s="98">
        <f t="shared" si="1"/>
        <v>14</v>
      </c>
      <c r="D42" s="284" t="str">
        <f>'Step 4 Earned Hrs - Schedule'!D42</f>
        <v>Employee 14</v>
      </c>
      <c r="E42" s="101"/>
      <c r="F42" s="59">
        <v>0</v>
      </c>
      <c r="G42" s="60">
        <v>0</v>
      </c>
      <c r="H42" s="71">
        <v>0</v>
      </c>
      <c r="I42" s="59">
        <v>0</v>
      </c>
      <c r="J42" s="60">
        <v>0</v>
      </c>
      <c r="K42" s="71">
        <v>0</v>
      </c>
      <c r="L42" s="59">
        <v>0</v>
      </c>
      <c r="M42" s="60">
        <v>0</v>
      </c>
      <c r="N42" s="71">
        <v>0</v>
      </c>
      <c r="O42" s="59">
        <v>0</v>
      </c>
      <c r="P42" s="60">
        <v>0</v>
      </c>
      <c r="Q42" s="71">
        <v>0</v>
      </c>
      <c r="R42" s="59">
        <v>0</v>
      </c>
      <c r="S42" s="60">
        <v>0</v>
      </c>
      <c r="T42" s="71">
        <v>0</v>
      </c>
      <c r="U42" s="59">
        <v>0</v>
      </c>
      <c r="V42" s="60">
        <v>0</v>
      </c>
      <c r="W42" s="71">
        <v>0</v>
      </c>
      <c r="X42" s="448">
        <f t="shared" si="0"/>
        <v>0</v>
      </c>
      <c r="Y42" s="449"/>
    </row>
    <row r="43" spans="2:25" s="58" customFormat="1" ht="13.5" thickBot="1">
      <c r="B43" s="275"/>
      <c r="C43" s="98">
        <f t="shared" si="1"/>
        <v>15</v>
      </c>
      <c r="D43" s="284" t="str">
        <f>'Step 4 Earned Hrs - Schedule'!D43</f>
        <v>Employee 15</v>
      </c>
      <c r="E43" s="101"/>
      <c r="F43" s="59">
        <v>0</v>
      </c>
      <c r="G43" s="60">
        <v>0</v>
      </c>
      <c r="H43" s="71">
        <v>0</v>
      </c>
      <c r="I43" s="59">
        <v>0</v>
      </c>
      <c r="J43" s="60">
        <v>0</v>
      </c>
      <c r="K43" s="71">
        <v>0</v>
      </c>
      <c r="L43" s="59">
        <v>0</v>
      </c>
      <c r="M43" s="60">
        <v>0</v>
      </c>
      <c r="N43" s="71">
        <v>0</v>
      </c>
      <c r="O43" s="59">
        <v>0</v>
      </c>
      <c r="P43" s="60">
        <v>0</v>
      </c>
      <c r="Q43" s="71">
        <v>0</v>
      </c>
      <c r="R43" s="59">
        <v>0</v>
      </c>
      <c r="S43" s="60">
        <v>0</v>
      </c>
      <c r="T43" s="71">
        <v>0</v>
      </c>
      <c r="U43" s="59">
        <v>0</v>
      </c>
      <c r="V43" s="60">
        <v>0</v>
      </c>
      <c r="W43" s="71">
        <v>0</v>
      </c>
      <c r="X43" s="448">
        <f t="shared" si="0"/>
        <v>0</v>
      </c>
      <c r="Y43" s="449"/>
    </row>
    <row r="44" spans="2:25" s="58" customFormat="1" ht="13.5" thickBot="1">
      <c r="B44" s="275"/>
      <c r="C44" s="98">
        <f t="shared" si="1"/>
        <v>16</v>
      </c>
      <c r="D44" s="284" t="str">
        <f>'Step 4 Earned Hrs - Schedule'!D44</f>
        <v>Employee 16</v>
      </c>
      <c r="E44" s="101"/>
      <c r="F44" s="59">
        <v>0</v>
      </c>
      <c r="G44" s="60">
        <v>0</v>
      </c>
      <c r="H44" s="71">
        <v>0</v>
      </c>
      <c r="I44" s="59">
        <v>0</v>
      </c>
      <c r="J44" s="60">
        <v>0</v>
      </c>
      <c r="K44" s="71">
        <v>0</v>
      </c>
      <c r="L44" s="59">
        <v>0</v>
      </c>
      <c r="M44" s="60">
        <v>0</v>
      </c>
      <c r="N44" s="71">
        <v>0</v>
      </c>
      <c r="O44" s="59">
        <v>0</v>
      </c>
      <c r="P44" s="60">
        <v>0</v>
      </c>
      <c r="Q44" s="71">
        <v>0</v>
      </c>
      <c r="R44" s="59">
        <v>0</v>
      </c>
      <c r="S44" s="60">
        <v>0</v>
      </c>
      <c r="T44" s="71">
        <v>0</v>
      </c>
      <c r="U44" s="59">
        <v>0</v>
      </c>
      <c r="V44" s="60">
        <v>0</v>
      </c>
      <c r="W44" s="71">
        <v>0</v>
      </c>
      <c r="X44" s="448">
        <f t="shared" si="0"/>
        <v>0</v>
      </c>
      <c r="Y44" s="449"/>
    </row>
    <row r="45" spans="2:25" s="58" customFormat="1" ht="13.5" thickBot="1">
      <c r="B45" s="275"/>
      <c r="C45" s="98">
        <f t="shared" si="1"/>
        <v>17</v>
      </c>
      <c r="D45" s="284" t="str">
        <f>'Step 4 Earned Hrs - Schedule'!D45</f>
        <v>Employee 17</v>
      </c>
      <c r="E45" s="101"/>
      <c r="F45" s="59">
        <v>0</v>
      </c>
      <c r="G45" s="60">
        <v>0</v>
      </c>
      <c r="H45" s="71">
        <v>0</v>
      </c>
      <c r="I45" s="59">
        <v>0</v>
      </c>
      <c r="J45" s="60">
        <v>0</v>
      </c>
      <c r="K45" s="71">
        <v>0</v>
      </c>
      <c r="L45" s="59">
        <v>0</v>
      </c>
      <c r="M45" s="60">
        <v>0</v>
      </c>
      <c r="N45" s="71">
        <v>0</v>
      </c>
      <c r="O45" s="59">
        <v>0</v>
      </c>
      <c r="P45" s="60">
        <v>0</v>
      </c>
      <c r="Q45" s="71">
        <v>0</v>
      </c>
      <c r="R45" s="59">
        <v>0</v>
      </c>
      <c r="S45" s="60">
        <v>0</v>
      </c>
      <c r="T45" s="71">
        <v>0</v>
      </c>
      <c r="U45" s="59">
        <v>0</v>
      </c>
      <c r="V45" s="60">
        <v>0</v>
      </c>
      <c r="W45" s="71">
        <v>0</v>
      </c>
      <c r="X45" s="448">
        <f t="shared" si="0"/>
        <v>0</v>
      </c>
      <c r="Y45" s="449"/>
    </row>
    <row r="46" spans="2:25" s="58" customFormat="1" ht="13.5" thickBot="1">
      <c r="B46" s="275"/>
      <c r="C46" s="98">
        <f t="shared" si="1"/>
        <v>18</v>
      </c>
      <c r="D46" s="284" t="str">
        <f>'Step 4 Earned Hrs - Schedule'!D46</f>
        <v>Employee 18</v>
      </c>
      <c r="E46" s="101"/>
      <c r="F46" s="59">
        <v>0</v>
      </c>
      <c r="G46" s="60">
        <v>0</v>
      </c>
      <c r="H46" s="71">
        <v>0</v>
      </c>
      <c r="I46" s="59">
        <v>0</v>
      </c>
      <c r="J46" s="60">
        <v>0</v>
      </c>
      <c r="K46" s="71">
        <v>0</v>
      </c>
      <c r="L46" s="59">
        <v>0</v>
      </c>
      <c r="M46" s="60">
        <v>0</v>
      </c>
      <c r="N46" s="71">
        <v>0</v>
      </c>
      <c r="O46" s="59">
        <v>0</v>
      </c>
      <c r="P46" s="60">
        <v>0</v>
      </c>
      <c r="Q46" s="71">
        <v>0</v>
      </c>
      <c r="R46" s="59">
        <v>0</v>
      </c>
      <c r="S46" s="60">
        <v>0</v>
      </c>
      <c r="T46" s="71">
        <v>0</v>
      </c>
      <c r="U46" s="59">
        <v>0</v>
      </c>
      <c r="V46" s="60">
        <v>0</v>
      </c>
      <c r="W46" s="71">
        <v>0</v>
      </c>
      <c r="X46" s="448">
        <f t="shared" si="0"/>
        <v>0</v>
      </c>
      <c r="Y46" s="449"/>
    </row>
    <row r="47" spans="2:25" s="58" customFormat="1" ht="13.5" thickBot="1">
      <c r="B47" s="275"/>
      <c r="C47" s="98">
        <f t="shared" si="1"/>
        <v>19</v>
      </c>
      <c r="D47" s="284" t="str">
        <f>'Step 4 Earned Hrs - Schedule'!D47</f>
        <v>Employee 19</v>
      </c>
      <c r="E47" s="101"/>
      <c r="F47" s="59">
        <v>0</v>
      </c>
      <c r="G47" s="60">
        <v>0</v>
      </c>
      <c r="H47" s="71">
        <v>0</v>
      </c>
      <c r="I47" s="59">
        <v>0</v>
      </c>
      <c r="J47" s="60">
        <v>0</v>
      </c>
      <c r="K47" s="71">
        <v>0</v>
      </c>
      <c r="L47" s="59">
        <v>0</v>
      </c>
      <c r="M47" s="60">
        <v>0</v>
      </c>
      <c r="N47" s="71">
        <v>0</v>
      </c>
      <c r="O47" s="59">
        <v>0</v>
      </c>
      <c r="P47" s="60">
        <v>0</v>
      </c>
      <c r="Q47" s="71">
        <v>0</v>
      </c>
      <c r="R47" s="59">
        <v>0</v>
      </c>
      <c r="S47" s="60">
        <v>0</v>
      </c>
      <c r="T47" s="71">
        <v>0</v>
      </c>
      <c r="U47" s="59">
        <v>0</v>
      </c>
      <c r="V47" s="60">
        <v>0</v>
      </c>
      <c r="W47" s="71">
        <v>0</v>
      </c>
      <c r="X47" s="448">
        <f t="shared" si="0"/>
        <v>0</v>
      </c>
      <c r="Y47" s="449"/>
    </row>
    <row r="48" spans="2:25" s="58" customFormat="1" ht="13.5" thickBot="1">
      <c r="B48" s="275"/>
      <c r="C48" s="98">
        <f t="shared" si="1"/>
        <v>20</v>
      </c>
      <c r="D48" s="284" t="str">
        <f>'Step 4 Earned Hrs - Schedule'!D48</f>
        <v>Employee 20</v>
      </c>
      <c r="E48" s="101"/>
      <c r="F48" s="59">
        <v>0</v>
      </c>
      <c r="G48" s="60">
        <v>0</v>
      </c>
      <c r="H48" s="71">
        <v>0</v>
      </c>
      <c r="I48" s="59">
        <v>0</v>
      </c>
      <c r="J48" s="60">
        <v>0</v>
      </c>
      <c r="K48" s="71">
        <v>0</v>
      </c>
      <c r="L48" s="59">
        <v>0</v>
      </c>
      <c r="M48" s="60">
        <v>0</v>
      </c>
      <c r="N48" s="71">
        <v>0</v>
      </c>
      <c r="O48" s="59">
        <v>0</v>
      </c>
      <c r="P48" s="60">
        <v>0</v>
      </c>
      <c r="Q48" s="71">
        <v>0</v>
      </c>
      <c r="R48" s="59">
        <v>0</v>
      </c>
      <c r="S48" s="60">
        <v>0</v>
      </c>
      <c r="T48" s="71">
        <v>0</v>
      </c>
      <c r="U48" s="59">
        <v>0</v>
      </c>
      <c r="V48" s="60">
        <v>0</v>
      </c>
      <c r="W48" s="71">
        <v>0</v>
      </c>
      <c r="X48" s="448">
        <f t="shared" si="0"/>
        <v>0</v>
      </c>
      <c r="Y48" s="449"/>
    </row>
    <row r="49" spans="2:25" s="58" customFormat="1" ht="13.5" thickBot="1">
      <c r="B49" s="275"/>
      <c r="C49" s="98">
        <f t="shared" si="1"/>
        <v>21</v>
      </c>
      <c r="D49" s="284" t="str">
        <f>'Step 4 Earned Hrs - Schedule'!D49</f>
        <v>Employee 21</v>
      </c>
      <c r="E49" s="101"/>
      <c r="F49" s="59">
        <v>0</v>
      </c>
      <c r="G49" s="60">
        <v>0</v>
      </c>
      <c r="H49" s="71">
        <v>0</v>
      </c>
      <c r="I49" s="59">
        <v>0</v>
      </c>
      <c r="J49" s="60">
        <v>0</v>
      </c>
      <c r="K49" s="71">
        <v>0</v>
      </c>
      <c r="L49" s="59">
        <v>0</v>
      </c>
      <c r="M49" s="60">
        <v>0</v>
      </c>
      <c r="N49" s="71">
        <v>0</v>
      </c>
      <c r="O49" s="59">
        <v>0</v>
      </c>
      <c r="P49" s="60">
        <v>0</v>
      </c>
      <c r="Q49" s="71">
        <v>0</v>
      </c>
      <c r="R49" s="59">
        <v>0</v>
      </c>
      <c r="S49" s="60">
        <v>0</v>
      </c>
      <c r="T49" s="71">
        <v>0</v>
      </c>
      <c r="U49" s="59">
        <v>0</v>
      </c>
      <c r="V49" s="60">
        <v>0</v>
      </c>
      <c r="W49" s="71">
        <v>0</v>
      </c>
      <c r="X49" s="448">
        <f t="shared" si="0"/>
        <v>0</v>
      </c>
      <c r="Y49" s="449"/>
    </row>
    <row r="50" spans="2:25" s="58" customFormat="1" ht="13.5" thickBot="1">
      <c r="B50" s="275"/>
      <c r="C50" s="98">
        <f t="shared" si="1"/>
        <v>22</v>
      </c>
      <c r="D50" s="284" t="str">
        <f>'Step 4 Earned Hrs - Schedule'!D50</f>
        <v>Employee 22</v>
      </c>
      <c r="E50" s="101"/>
      <c r="F50" s="59">
        <v>0</v>
      </c>
      <c r="G50" s="60">
        <v>0</v>
      </c>
      <c r="H50" s="71">
        <v>0</v>
      </c>
      <c r="I50" s="59">
        <v>0</v>
      </c>
      <c r="J50" s="60">
        <v>0</v>
      </c>
      <c r="K50" s="71">
        <v>0</v>
      </c>
      <c r="L50" s="59">
        <v>0</v>
      </c>
      <c r="M50" s="60">
        <v>0</v>
      </c>
      <c r="N50" s="71">
        <v>0</v>
      </c>
      <c r="O50" s="59">
        <v>0</v>
      </c>
      <c r="P50" s="60">
        <v>0</v>
      </c>
      <c r="Q50" s="71">
        <v>0</v>
      </c>
      <c r="R50" s="59">
        <v>0</v>
      </c>
      <c r="S50" s="60">
        <v>0</v>
      </c>
      <c r="T50" s="71">
        <v>0</v>
      </c>
      <c r="U50" s="59">
        <v>0</v>
      </c>
      <c r="V50" s="60">
        <v>0</v>
      </c>
      <c r="W50" s="71">
        <v>0</v>
      </c>
      <c r="X50" s="448">
        <f t="shared" si="0"/>
        <v>0</v>
      </c>
      <c r="Y50" s="449"/>
    </row>
    <row r="51" spans="2:25" s="58" customFormat="1" ht="13.5" thickBot="1">
      <c r="B51" s="275"/>
      <c r="C51" s="98">
        <f t="shared" si="1"/>
        <v>23</v>
      </c>
      <c r="D51" s="284" t="str">
        <f>'Step 4 Earned Hrs - Schedule'!D51</f>
        <v>Employee 23</v>
      </c>
      <c r="E51" s="101"/>
      <c r="F51" s="59">
        <v>0</v>
      </c>
      <c r="G51" s="60">
        <v>0</v>
      </c>
      <c r="H51" s="71">
        <v>0</v>
      </c>
      <c r="I51" s="59">
        <v>0</v>
      </c>
      <c r="J51" s="60">
        <v>0</v>
      </c>
      <c r="K51" s="71">
        <v>0</v>
      </c>
      <c r="L51" s="59">
        <v>0</v>
      </c>
      <c r="M51" s="60">
        <v>0</v>
      </c>
      <c r="N51" s="71">
        <v>0</v>
      </c>
      <c r="O51" s="59">
        <v>0</v>
      </c>
      <c r="P51" s="60">
        <v>0</v>
      </c>
      <c r="Q51" s="71">
        <v>0</v>
      </c>
      <c r="R51" s="59">
        <v>0</v>
      </c>
      <c r="S51" s="60">
        <v>0</v>
      </c>
      <c r="T51" s="71">
        <v>0</v>
      </c>
      <c r="U51" s="59">
        <v>0</v>
      </c>
      <c r="V51" s="60">
        <v>0</v>
      </c>
      <c r="W51" s="71">
        <v>0</v>
      </c>
      <c r="X51" s="448">
        <f t="shared" si="0"/>
        <v>0</v>
      </c>
      <c r="Y51" s="449"/>
    </row>
    <row r="52" spans="2:25" s="58" customFormat="1" ht="13.5" thickBot="1">
      <c r="B52" s="275"/>
      <c r="C52" s="98">
        <f t="shared" si="1"/>
        <v>24</v>
      </c>
      <c r="D52" s="284" t="str">
        <f>'Step 4 Earned Hrs - Schedule'!D52</f>
        <v>Employee 24</v>
      </c>
      <c r="E52" s="101"/>
      <c r="F52" s="59">
        <v>0</v>
      </c>
      <c r="G52" s="60">
        <v>0</v>
      </c>
      <c r="H52" s="71">
        <v>0</v>
      </c>
      <c r="I52" s="59">
        <v>0</v>
      </c>
      <c r="J52" s="60">
        <v>0</v>
      </c>
      <c r="K52" s="71">
        <v>0</v>
      </c>
      <c r="L52" s="59">
        <v>0</v>
      </c>
      <c r="M52" s="60">
        <v>0</v>
      </c>
      <c r="N52" s="71">
        <v>0</v>
      </c>
      <c r="O52" s="59">
        <v>0</v>
      </c>
      <c r="P52" s="60">
        <v>0</v>
      </c>
      <c r="Q52" s="71">
        <v>0</v>
      </c>
      <c r="R52" s="59">
        <v>0</v>
      </c>
      <c r="S52" s="60">
        <v>0</v>
      </c>
      <c r="T52" s="71">
        <v>0</v>
      </c>
      <c r="U52" s="59">
        <v>0</v>
      </c>
      <c r="V52" s="60">
        <v>0</v>
      </c>
      <c r="W52" s="71">
        <v>0</v>
      </c>
      <c r="X52" s="448">
        <f t="shared" si="0"/>
        <v>0</v>
      </c>
      <c r="Y52" s="449"/>
    </row>
    <row r="53" spans="2:25" s="58" customFormat="1" ht="13.5" thickBot="1">
      <c r="B53" s="275"/>
      <c r="C53" s="98">
        <f t="shared" si="1"/>
        <v>25</v>
      </c>
      <c r="D53" s="284" t="str">
        <f>'Step 4 Earned Hrs - Schedule'!D53</f>
        <v>Employee 25</v>
      </c>
      <c r="E53" s="101"/>
      <c r="F53" s="59">
        <v>0</v>
      </c>
      <c r="G53" s="60">
        <v>0</v>
      </c>
      <c r="H53" s="71">
        <v>0</v>
      </c>
      <c r="I53" s="59">
        <v>0</v>
      </c>
      <c r="J53" s="60">
        <v>0</v>
      </c>
      <c r="K53" s="71">
        <v>0</v>
      </c>
      <c r="L53" s="59">
        <v>0</v>
      </c>
      <c r="M53" s="60">
        <v>0</v>
      </c>
      <c r="N53" s="71">
        <v>0</v>
      </c>
      <c r="O53" s="59">
        <v>0</v>
      </c>
      <c r="P53" s="60">
        <v>0</v>
      </c>
      <c r="Q53" s="71">
        <v>0</v>
      </c>
      <c r="R53" s="59">
        <v>0</v>
      </c>
      <c r="S53" s="60">
        <v>0</v>
      </c>
      <c r="T53" s="71">
        <v>0</v>
      </c>
      <c r="U53" s="59">
        <v>0</v>
      </c>
      <c r="V53" s="60">
        <v>0</v>
      </c>
      <c r="W53" s="71">
        <v>0</v>
      </c>
      <c r="X53" s="448">
        <f t="shared" si="0"/>
        <v>0</v>
      </c>
      <c r="Y53" s="449"/>
    </row>
    <row r="54" spans="2:25" s="58" customFormat="1" ht="13.5" thickBot="1">
      <c r="B54" s="275"/>
      <c r="C54" s="98">
        <f t="shared" si="1"/>
        <v>26</v>
      </c>
      <c r="D54" s="284" t="str">
        <f>'Step 4 Earned Hrs - Schedule'!D54</f>
        <v>Employee 26</v>
      </c>
      <c r="E54" s="101"/>
      <c r="F54" s="59">
        <v>0</v>
      </c>
      <c r="G54" s="60">
        <v>0</v>
      </c>
      <c r="H54" s="71">
        <v>0</v>
      </c>
      <c r="I54" s="59">
        <v>0</v>
      </c>
      <c r="J54" s="60">
        <v>0</v>
      </c>
      <c r="K54" s="71">
        <v>0</v>
      </c>
      <c r="L54" s="59">
        <v>0</v>
      </c>
      <c r="M54" s="60">
        <v>0</v>
      </c>
      <c r="N54" s="71">
        <v>0</v>
      </c>
      <c r="O54" s="59">
        <v>0</v>
      </c>
      <c r="P54" s="60">
        <v>0</v>
      </c>
      <c r="Q54" s="71">
        <v>0</v>
      </c>
      <c r="R54" s="59">
        <v>0</v>
      </c>
      <c r="S54" s="60">
        <v>0</v>
      </c>
      <c r="T54" s="71">
        <v>0</v>
      </c>
      <c r="U54" s="59">
        <v>0</v>
      </c>
      <c r="V54" s="60">
        <v>0</v>
      </c>
      <c r="W54" s="71">
        <v>0</v>
      </c>
      <c r="X54" s="448">
        <f t="shared" si="0"/>
        <v>0</v>
      </c>
      <c r="Y54" s="449"/>
    </row>
    <row r="55" spans="2:25" s="58" customFormat="1" ht="13.5" thickBot="1">
      <c r="B55" s="275"/>
      <c r="C55" s="98">
        <f t="shared" si="1"/>
        <v>27</v>
      </c>
      <c r="D55" s="284" t="str">
        <f>'Step 4 Earned Hrs - Schedule'!D55</f>
        <v>Employee 27</v>
      </c>
      <c r="E55" s="101"/>
      <c r="F55" s="59">
        <v>0</v>
      </c>
      <c r="G55" s="60">
        <v>0</v>
      </c>
      <c r="H55" s="71">
        <v>0</v>
      </c>
      <c r="I55" s="59">
        <v>0</v>
      </c>
      <c r="J55" s="60">
        <v>0</v>
      </c>
      <c r="K55" s="71">
        <v>0</v>
      </c>
      <c r="L55" s="59">
        <v>0</v>
      </c>
      <c r="M55" s="60">
        <v>0</v>
      </c>
      <c r="N55" s="71">
        <v>0</v>
      </c>
      <c r="O55" s="59">
        <v>0</v>
      </c>
      <c r="P55" s="60">
        <v>0</v>
      </c>
      <c r="Q55" s="71">
        <v>0</v>
      </c>
      <c r="R55" s="59">
        <v>0</v>
      </c>
      <c r="S55" s="60">
        <v>0</v>
      </c>
      <c r="T55" s="71">
        <v>0</v>
      </c>
      <c r="U55" s="59">
        <v>0</v>
      </c>
      <c r="V55" s="60">
        <v>0</v>
      </c>
      <c r="W55" s="71">
        <v>0</v>
      </c>
      <c r="X55" s="448">
        <f t="shared" si="0"/>
        <v>0</v>
      </c>
      <c r="Y55" s="449"/>
    </row>
    <row r="56" spans="2:25" s="58" customFormat="1" ht="13.5" thickBot="1">
      <c r="B56" s="275"/>
      <c r="C56" s="98">
        <f t="shared" si="1"/>
        <v>28</v>
      </c>
      <c r="D56" s="284" t="str">
        <f>'Step 4 Earned Hrs - Schedule'!D56</f>
        <v>Employee 28</v>
      </c>
      <c r="E56" s="101"/>
      <c r="F56" s="59">
        <v>0</v>
      </c>
      <c r="G56" s="60">
        <v>0</v>
      </c>
      <c r="H56" s="71">
        <v>0</v>
      </c>
      <c r="I56" s="59">
        <v>0</v>
      </c>
      <c r="J56" s="60">
        <v>0</v>
      </c>
      <c r="K56" s="71">
        <v>0</v>
      </c>
      <c r="L56" s="59">
        <v>0</v>
      </c>
      <c r="M56" s="60">
        <v>0</v>
      </c>
      <c r="N56" s="71">
        <v>0</v>
      </c>
      <c r="O56" s="59">
        <v>0</v>
      </c>
      <c r="P56" s="60">
        <v>0</v>
      </c>
      <c r="Q56" s="71">
        <v>0</v>
      </c>
      <c r="R56" s="59">
        <v>0</v>
      </c>
      <c r="S56" s="60">
        <v>0</v>
      </c>
      <c r="T56" s="71">
        <v>0</v>
      </c>
      <c r="U56" s="59">
        <v>0</v>
      </c>
      <c r="V56" s="60">
        <v>0</v>
      </c>
      <c r="W56" s="71">
        <v>0</v>
      </c>
      <c r="X56" s="448">
        <f t="shared" si="0"/>
        <v>0</v>
      </c>
      <c r="Y56" s="449"/>
    </row>
    <row r="57" spans="2:25" s="58" customFormat="1" ht="13.5" thickBot="1">
      <c r="B57" s="275"/>
      <c r="C57" s="98">
        <f t="shared" si="1"/>
        <v>29</v>
      </c>
      <c r="D57" s="284" t="str">
        <f>'Step 4 Earned Hrs - Schedule'!D57</f>
        <v>Employee 29</v>
      </c>
      <c r="E57" s="101"/>
      <c r="F57" s="59">
        <v>0</v>
      </c>
      <c r="G57" s="60">
        <v>0</v>
      </c>
      <c r="H57" s="71">
        <v>0</v>
      </c>
      <c r="I57" s="59">
        <v>0</v>
      </c>
      <c r="J57" s="60">
        <v>0</v>
      </c>
      <c r="K57" s="71">
        <v>0</v>
      </c>
      <c r="L57" s="59">
        <v>0</v>
      </c>
      <c r="M57" s="60">
        <v>0</v>
      </c>
      <c r="N57" s="71">
        <v>0</v>
      </c>
      <c r="O57" s="59">
        <v>0</v>
      </c>
      <c r="P57" s="60">
        <v>0</v>
      </c>
      <c r="Q57" s="71">
        <v>0</v>
      </c>
      <c r="R57" s="59">
        <v>0</v>
      </c>
      <c r="S57" s="60">
        <v>0</v>
      </c>
      <c r="T57" s="71">
        <v>0</v>
      </c>
      <c r="U57" s="59">
        <v>0</v>
      </c>
      <c r="V57" s="60">
        <v>0</v>
      </c>
      <c r="W57" s="71">
        <v>0</v>
      </c>
      <c r="X57" s="448">
        <f t="shared" si="0"/>
        <v>0</v>
      </c>
      <c r="Y57" s="449"/>
    </row>
    <row r="58" spans="2:25" s="58" customFormat="1" ht="13.5" thickBot="1">
      <c r="B58" s="275"/>
      <c r="C58" s="98">
        <f t="shared" si="1"/>
        <v>30</v>
      </c>
      <c r="D58" s="284" t="str">
        <f>'Step 4 Earned Hrs - Schedule'!D58</f>
        <v>Employee 30</v>
      </c>
      <c r="E58" s="101"/>
      <c r="F58" s="59">
        <v>0</v>
      </c>
      <c r="G58" s="60">
        <v>0</v>
      </c>
      <c r="H58" s="71">
        <v>0</v>
      </c>
      <c r="I58" s="59">
        <v>0</v>
      </c>
      <c r="J58" s="60">
        <v>0</v>
      </c>
      <c r="K58" s="71">
        <v>0</v>
      </c>
      <c r="L58" s="59">
        <v>0</v>
      </c>
      <c r="M58" s="60">
        <v>0</v>
      </c>
      <c r="N58" s="71">
        <v>0</v>
      </c>
      <c r="O58" s="59">
        <v>0</v>
      </c>
      <c r="P58" s="60">
        <v>0</v>
      </c>
      <c r="Q58" s="71">
        <v>0</v>
      </c>
      <c r="R58" s="59">
        <v>0</v>
      </c>
      <c r="S58" s="60">
        <v>0</v>
      </c>
      <c r="T58" s="71">
        <v>0</v>
      </c>
      <c r="U58" s="59">
        <v>0</v>
      </c>
      <c r="V58" s="60">
        <v>0</v>
      </c>
      <c r="W58" s="71">
        <v>0</v>
      </c>
      <c r="X58" s="474">
        <f t="shared" si="0"/>
        <v>0</v>
      </c>
      <c r="Y58" s="475"/>
    </row>
    <row r="59" spans="2:25" ht="15.75" thickBot="1">
      <c r="B59" s="134"/>
      <c r="D59" s="370" t="s">
        <v>98</v>
      </c>
      <c r="E59" s="119"/>
      <c r="F59" s="372">
        <f>SUM(F29:F58)</f>
        <v>0</v>
      </c>
      <c r="G59" s="230" t="s">
        <v>37</v>
      </c>
      <c r="H59" s="371">
        <f>'CSAW AVG TO CSV print page'!D75</f>
        <v>43.414868569993835</v>
      </c>
      <c r="I59" s="147">
        <f>SUM(I29:I58)</f>
        <v>0</v>
      </c>
      <c r="J59" s="144" t="s">
        <v>37</v>
      </c>
      <c r="K59" s="145">
        <f>'CSAW AVG TO CSV print page'!F75</f>
        <v>60.76296236105571</v>
      </c>
      <c r="L59" s="147">
        <f>SUM(L29:L58)</f>
        <v>0</v>
      </c>
      <c r="M59" s="144" t="s">
        <v>37</v>
      </c>
      <c r="N59" s="145">
        <f>'CSAW AVG TO CSV print page'!H75</f>
        <v>51.86600156029455</v>
      </c>
      <c r="O59" s="147">
        <f>SUM(O29:O58)</f>
        <v>0</v>
      </c>
      <c r="P59" s="144" t="s">
        <v>37</v>
      </c>
      <c r="Q59" s="145">
        <f>'CSAW AVG TO CSV print page'!J75</f>
        <v>53.64339713843687</v>
      </c>
      <c r="R59" s="147">
        <f>SUM(R29:R58)</f>
        <v>0</v>
      </c>
      <c r="S59" s="144"/>
      <c r="T59" s="145">
        <f>'CSAW AVG TO CSV print page'!L75</f>
        <v>51.148953123781</v>
      </c>
      <c r="U59" s="147">
        <f>SUM(U29:U58)</f>
        <v>0</v>
      </c>
      <c r="V59" s="144" t="s">
        <v>37</v>
      </c>
      <c r="W59" s="177">
        <f>'CSAW AVG TO CSV print page'!N75</f>
        <v>46.783817246438</v>
      </c>
      <c r="X59" s="460">
        <f>SUM(X29:Y58)</f>
        <v>0</v>
      </c>
      <c r="Y59" s="461"/>
    </row>
    <row r="60" spans="4:25" s="134" customFormat="1" ht="15.75" thickBot="1">
      <c r="D60" s="229" t="s">
        <v>35</v>
      </c>
      <c r="E60" s="229"/>
      <c r="F60" s="79">
        <f>'Step 3 - Current SCHEDULE'!D60</f>
        <v>8.75</v>
      </c>
      <c r="G60" s="231"/>
      <c r="H60" s="181">
        <f>'Step 3 - Current SCHEDULE'!F60</f>
        <v>0.25</v>
      </c>
      <c r="I60" s="151"/>
      <c r="J60" s="151"/>
      <c r="K60" s="152">
        <f>H60</f>
        <v>0.25</v>
      </c>
      <c r="L60" s="150"/>
      <c r="M60" s="151"/>
      <c r="N60" s="152">
        <f>H60</f>
        <v>0.25</v>
      </c>
      <c r="O60" s="150"/>
      <c r="P60" s="151"/>
      <c r="Q60" s="152">
        <f>H60</f>
        <v>0.25</v>
      </c>
      <c r="R60" s="150"/>
      <c r="S60" s="151"/>
      <c r="T60" s="152">
        <f>H60</f>
        <v>0.25</v>
      </c>
      <c r="U60" s="150"/>
      <c r="V60" s="151"/>
      <c r="W60" s="152">
        <f>H60</f>
        <v>0.25</v>
      </c>
      <c r="X60" s="464">
        <f>W59+T59+Q59+N59+K59+H59</f>
        <v>307.61999999999995</v>
      </c>
      <c r="Y60" s="479"/>
    </row>
    <row r="61" spans="4:24" s="134" customFormat="1" ht="13.5" thickBot="1">
      <c r="D61" s="229" t="s">
        <v>36</v>
      </c>
      <c r="E61" s="229"/>
      <c r="F61" s="79">
        <f>'Step 3 - Current SCHEDULE'!D61</f>
        <v>8.5</v>
      </c>
      <c r="G61" s="231"/>
      <c r="H61" s="181">
        <f>'Step 3 - Current SCHEDULE'!F61</f>
        <v>0.5</v>
      </c>
      <c r="I61" s="153"/>
      <c r="J61" s="153"/>
      <c r="K61" s="156">
        <f>H61</f>
        <v>0.5</v>
      </c>
      <c r="L61" s="155"/>
      <c r="M61" s="153"/>
      <c r="N61" s="156">
        <f>H61</f>
        <v>0.5</v>
      </c>
      <c r="O61" s="155"/>
      <c r="P61" s="153"/>
      <c r="Q61" s="156">
        <f>H61</f>
        <v>0.5</v>
      </c>
      <c r="R61" s="155"/>
      <c r="S61" s="153"/>
      <c r="T61" s="156">
        <f>H61</f>
        <v>0.5</v>
      </c>
      <c r="U61" s="155"/>
      <c r="V61" s="153"/>
      <c r="W61" s="156">
        <f>H61</f>
        <v>0.5</v>
      </c>
      <c r="X61" s="128"/>
    </row>
    <row r="62" spans="4:24" s="134" customFormat="1" ht="13.5" thickBot="1">
      <c r="D62" s="229" t="s">
        <v>97</v>
      </c>
      <c r="E62" s="229"/>
      <c r="F62" s="79">
        <f>'Step 3 - Current SCHEDULE'!D62</f>
        <v>0</v>
      </c>
      <c r="G62" s="231"/>
      <c r="H62" s="181">
        <f>'Step 3 - Current SCHEDULE'!F62</f>
        <v>0</v>
      </c>
      <c r="I62" s="157"/>
      <c r="J62" s="157"/>
      <c r="K62" s="159">
        <f>H62</f>
        <v>0</v>
      </c>
      <c r="L62" s="158"/>
      <c r="M62" s="157"/>
      <c r="N62" s="159">
        <f>H62</f>
        <v>0</v>
      </c>
      <c r="O62" s="158"/>
      <c r="P62" s="157"/>
      <c r="Q62" s="159">
        <f>H62</f>
        <v>0</v>
      </c>
      <c r="R62" s="158"/>
      <c r="S62" s="157"/>
      <c r="T62" s="159">
        <f>H62</f>
        <v>0</v>
      </c>
      <c r="U62" s="158"/>
      <c r="V62" s="157"/>
      <c r="W62" s="159">
        <f>H62</f>
        <v>0</v>
      </c>
      <c r="X62" s="128"/>
    </row>
    <row r="63" spans="3:23" ht="12">
      <c r="C63" s="160"/>
      <c r="D63" s="375" t="s">
        <v>67</v>
      </c>
      <c r="E63" s="163"/>
      <c r="F63" s="134"/>
      <c r="G63" s="134"/>
      <c r="H63" s="378">
        <f>H66</f>
        <v>-0.75</v>
      </c>
      <c r="I63" s="162"/>
      <c r="J63" s="134"/>
      <c r="K63" s="161">
        <f>K66</f>
        <v>-0.75</v>
      </c>
      <c r="L63" s="162"/>
      <c r="M63" s="134"/>
      <c r="N63" s="161">
        <f>N66</f>
        <v>-0.75</v>
      </c>
      <c r="Q63" s="161">
        <f>Q66</f>
        <v>-0.75</v>
      </c>
      <c r="R63" s="162"/>
      <c r="S63" s="134"/>
      <c r="T63" s="161">
        <f>T66</f>
        <v>-0.75</v>
      </c>
      <c r="U63" s="162"/>
      <c r="V63" s="134"/>
      <c r="W63" s="161">
        <f>W66</f>
        <v>-0.75</v>
      </c>
    </row>
    <row r="64" spans="2:23" s="131" customFormat="1" ht="12">
      <c r="B64" s="130"/>
      <c r="C64" s="160"/>
      <c r="D64" s="376" t="s">
        <v>68</v>
      </c>
      <c r="E64" s="227"/>
      <c r="F64" s="160"/>
      <c r="G64" s="160"/>
      <c r="H64" s="161"/>
      <c r="I64" s="163"/>
      <c r="J64" s="160"/>
      <c r="K64" s="164"/>
      <c r="L64" s="163"/>
      <c r="M64" s="160"/>
      <c r="N64" s="164"/>
      <c r="R64" s="163"/>
      <c r="S64" s="160"/>
      <c r="T64" s="164"/>
      <c r="U64" s="163"/>
      <c r="V64" s="160"/>
      <c r="W64" s="164"/>
    </row>
    <row r="65" spans="3:23" ht="12.75" thickBot="1">
      <c r="C65" s="160"/>
      <c r="D65" s="377" t="s">
        <v>19</v>
      </c>
      <c r="E65" s="165"/>
      <c r="F65" s="134"/>
      <c r="G65" s="134"/>
      <c r="H65" s="166">
        <f>H63-H12</f>
        <v>-20.401688318018962</v>
      </c>
      <c r="I65" s="167"/>
      <c r="J65" s="168"/>
      <c r="K65" s="166">
        <f>K63-K12</f>
        <v>-25.16370152818737</v>
      </c>
      <c r="L65" s="167"/>
      <c r="M65" s="168"/>
      <c r="N65" s="166">
        <f>N63-N12</f>
        <v>-17.302467279241508</v>
      </c>
      <c r="Q65" s="166">
        <f>Q63-Q12</f>
        <v>-20.52744570913256</v>
      </c>
      <c r="R65" s="167"/>
      <c r="S65" s="168"/>
      <c r="T65" s="166">
        <f>T63-T12</f>
        <v>-17.266137366253137</v>
      </c>
      <c r="U65" s="167"/>
      <c r="V65" s="168"/>
      <c r="W65" s="166">
        <f>W63-W12</f>
        <v>-18.49855979916644</v>
      </c>
    </row>
    <row r="66" spans="4:24" ht="12">
      <c r="D66" s="121" t="s">
        <v>66</v>
      </c>
      <c r="E66" s="162"/>
      <c r="F66" s="149"/>
      <c r="G66" s="149"/>
      <c r="H66" s="152">
        <f>SUM(H29:H58)-(H60+H61)</f>
        <v>-0.75</v>
      </c>
      <c r="I66" s="169"/>
      <c r="J66" s="149"/>
      <c r="K66" s="152">
        <f>SUM(K29:K58)-(K60+K61)</f>
        <v>-0.75</v>
      </c>
      <c r="L66" s="169"/>
      <c r="M66" s="149"/>
      <c r="N66" s="152">
        <f>SUM(N29:N58)-(N60+N61)</f>
        <v>-0.75</v>
      </c>
      <c r="O66" s="169"/>
      <c r="P66" s="149"/>
      <c r="Q66" s="152">
        <f>SUM(Q29:Q58)-(Q60+Q61)</f>
        <v>-0.75</v>
      </c>
      <c r="R66" s="169"/>
      <c r="S66" s="149"/>
      <c r="T66" s="152">
        <f>SUM(T29:T58)-(T60+T61)</f>
        <v>-0.75</v>
      </c>
      <c r="U66" s="169"/>
      <c r="V66" s="149"/>
      <c r="W66" s="152">
        <f>SUM(W29:W58)-(W60+W61)</f>
        <v>-0.75</v>
      </c>
      <c r="X66" s="170"/>
    </row>
    <row r="67" spans="4:25" ht="12">
      <c r="D67" s="120" t="s">
        <v>69</v>
      </c>
      <c r="E67" s="227"/>
      <c r="F67" s="138"/>
      <c r="G67" s="138"/>
      <c r="H67" s="154"/>
      <c r="I67" s="171"/>
      <c r="J67" s="138"/>
      <c r="K67" s="154"/>
      <c r="L67" s="171"/>
      <c r="M67" s="138"/>
      <c r="N67" s="154"/>
      <c r="O67" s="171"/>
      <c r="P67" s="138"/>
      <c r="Q67" s="154"/>
      <c r="R67" s="171"/>
      <c r="S67" s="138"/>
      <c r="T67" s="154"/>
      <c r="U67" s="171"/>
      <c r="V67" s="138"/>
      <c r="W67" s="154"/>
      <c r="X67" s="170"/>
      <c r="Y67" s="172"/>
    </row>
    <row r="68" spans="4:25" ht="12.75" thickBot="1">
      <c r="D68" s="122" t="s">
        <v>19</v>
      </c>
      <c r="E68" s="167"/>
      <c r="F68" s="157"/>
      <c r="G68" s="157"/>
      <c r="H68" s="159">
        <f>H66-G12</f>
        <v>-18.05278364565588</v>
      </c>
      <c r="I68" s="173"/>
      <c r="J68" s="174"/>
      <c r="K68" s="159">
        <f>K66-J12</f>
        <v>-22.078487223168658</v>
      </c>
      <c r="L68" s="173"/>
      <c r="M68" s="174"/>
      <c r="N68" s="159">
        <f>N66-M12</f>
        <v>-14.1846797274276</v>
      </c>
      <c r="O68" s="173"/>
      <c r="P68" s="174"/>
      <c r="Q68" s="159">
        <f>Q66-P12</f>
        <v>-15.473126064735947</v>
      </c>
      <c r="R68" s="173"/>
      <c r="S68" s="174"/>
      <c r="T68" s="159">
        <f>T66-S12</f>
        <v>-15.456536626916527</v>
      </c>
      <c r="U68" s="173"/>
      <c r="V68" s="174"/>
      <c r="W68" s="159">
        <f>W66-V12</f>
        <v>-16.6343867120954</v>
      </c>
      <c r="X68" s="128"/>
      <c r="Y68" s="175"/>
    </row>
    <row r="69" spans="4:23" ht="12.75" thickBot="1">
      <c r="D69" s="369" t="s">
        <v>118</v>
      </c>
      <c r="E69" s="476">
        <f>F59-H59</f>
        <v>-43.414868569993835</v>
      </c>
      <c r="F69" s="480"/>
      <c r="G69" s="480"/>
      <c r="H69" s="481"/>
      <c r="I69" s="476">
        <f>I59-K59</f>
        <v>-60.76296236105571</v>
      </c>
      <c r="J69" s="477"/>
      <c r="K69" s="478"/>
      <c r="L69" s="476">
        <f>L59-N59</f>
        <v>-51.86600156029455</v>
      </c>
      <c r="M69" s="477"/>
      <c r="N69" s="478"/>
      <c r="O69" s="476">
        <f>O59-Q59</f>
        <v>-53.64339713843687</v>
      </c>
      <c r="P69" s="477"/>
      <c r="Q69" s="478"/>
      <c r="R69" s="476">
        <f>R59-T59</f>
        <v>-51.148953123781</v>
      </c>
      <c r="S69" s="477"/>
      <c r="T69" s="478"/>
      <c r="U69" s="476">
        <f>U59-W59</f>
        <v>-46.783817246438</v>
      </c>
      <c r="V69" s="477"/>
      <c r="W69" s="478"/>
    </row>
    <row r="119" ht="12">
      <c r="G119" s="131"/>
    </row>
  </sheetData>
  <sheetProtection password="D3EE" sheet="1" objects="1" scenarios="1" formatColumns="0" formatRows="0" insertColumns="0" insertRows="0" insertHyperlinks="0" deleteRows="0" selectLockedCells="1" autoFilter="0" pivotTables="0"/>
  <mergeCells count="47">
    <mergeCell ref="E69:H69"/>
    <mergeCell ref="X33:Y33"/>
    <mergeCell ref="X26:Y26"/>
    <mergeCell ref="F27:H27"/>
    <mergeCell ref="I27:K27"/>
    <mergeCell ref="L27:N27"/>
    <mergeCell ref="O27:Q27"/>
    <mergeCell ref="R27:T27"/>
    <mergeCell ref="U27:W27"/>
    <mergeCell ref="X27:Y27"/>
    <mergeCell ref="X28:Y28"/>
    <mergeCell ref="X29:Y29"/>
    <mergeCell ref="X30:Y30"/>
    <mergeCell ref="X31:Y31"/>
    <mergeCell ref="X32:Y32"/>
    <mergeCell ref="X45:Y45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57:Y57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8:Y58"/>
    <mergeCell ref="I69:K69"/>
    <mergeCell ref="L69:N69"/>
    <mergeCell ref="O69:Q69"/>
    <mergeCell ref="R69:T69"/>
    <mergeCell ref="U69:W69"/>
    <mergeCell ref="X59:Y59"/>
    <mergeCell ref="X60:Y60"/>
  </mergeCells>
  <printOptions horizontalCentered="1" verticalCentered="1"/>
  <pageMargins left="0" right="0" top="0" bottom="0" header="0.3" footer="0.3"/>
  <pageSetup horizontalDpi="600" verticalDpi="600" orientation="landscape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 Change</dc:title>
  <dc:subject>CSAW DATA</dc:subject>
  <dc:creator>MICHAEL T. BARRETT</dc:creator>
  <cp:keywords/>
  <dc:description/>
  <cp:lastModifiedBy>Steward</cp:lastModifiedBy>
  <cp:lastPrinted>2011-08-13T21:30:02Z</cp:lastPrinted>
  <dcterms:created xsi:type="dcterms:W3CDTF">2010-04-04T16:44:30Z</dcterms:created>
  <dcterms:modified xsi:type="dcterms:W3CDTF">2011-10-03T21:37:15Z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